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4" yWindow="140" windowWidth="11305" windowHeight="6695"/>
  </bookViews>
  <sheets>
    <sheet name="notes" sheetId="2" r:id="rId1"/>
    <sheet name="calculation" sheetId="5" r:id="rId2"/>
    <sheet name="Ksp lookup table" sheetId="3" r:id="rId3"/>
    <sheet name="ion size factors" sheetId="6" r:id="rId4"/>
  </sheets>
  <definedNames>
    <definedName name="_xlnm._FilterDatabase" localSheetId="2" hidden="1">'Ksp lookup table'!$C$164:$C$172</definedName>
    <definedName name="Precipitates">'Ksp lookup table'!$C$6:$C$230</definedName>
  </definedNames>
  <calcPr calcId="145621"/>
</workbook>
</file>

<file path=xl/calcChain.xml><?xml version="1.0" encoding="utf-8"?>
<calcChain xmlns="http://schemas.openxmlformats.org/spreadsheetml/2006/main">
  <c r="B2" i="2" l="1"/>
  <c r="D14" i="5" l="1"/>
  <c r="E12" i="5"/>
  <c r="F12" i="5"/>
  <c r="C24" i="5" s="1"/>
  <c r="G12" i="5"/>
  <c r="I12" i="5"/>
  <c r="J12" i="5"/>
  <c r="C25" i="5" s="1"/>
  <c r="K12" i="5"/>
  <c r="E20" i="5"/>
  <c r="F20" i="5"/>
  <c r="G20" i="5" s="1"/>
  <c r="E21" i="5"/>
  <c r="F21" i="5"/>
  <c r="G21" i="5" s="1"/>
  <c r="E22" i="5"/>
  <c r="F22" i="5"/>
  <c r="G22" i="5"/>
  <c r="I22" i="5"/>
  <c r="E23" i="5"/>
  <c r="F23" i="5"/>
  <c r="G23" i="5"/>
  <c r="I23" i="5"/>
  <c r="I14" i="5" l="1"/>
  <c r="D24" i="5" s="1"/>
  <c r="D25" i="5" l="1"/>
  <c r="E24" i="5"/>
  <c r="F24" i="5"/>
  <c r="G24" i="5" s="1"/>
  <c r="F25" i="5"/>
  <c r="G25" i="5" s="1"/>
  <c r="E25" i="5"/>
  <c r="G26" i="5" l="1"/>
  <c r="I24" i="5" s="1"/>
  <c r="I20" i="5" l="1"/>
  <c r="I21" i="5"/>
  <c r="I25" i="5"/>
  <c r="D29" i="5" s="1"/>
  <c r="I29" i="5" s="1"/>
</calcChain>
</file>

<file path=xl/sharedStrings.xml><?xml version="1.0" encoding="utf-8"?>
<sst xmlns="http://schemas.openxmlformats.org/spreadsheetml/2006/main" count="1336" uniqueCount="645">
  <si>
    <t>Na</t>
  </si>
  <si>
    <t>K</t>
  </si>
  <si>
    <t>Rb</t>
  </si>
  <si>
    <t>Li</t>
  </si>
  <si>
    <t>H</t>
  </si>
  <si>
    <t>Mg</t>
  </si>
  <si>
    <t>F</t>
  </si>
  <si>
    <t>Cl</t>
  </si>
  <si>
    <t>Br</t>
  </si>
  <si>
    <t>I</t>
  </si>
  <si>
    <t>Ca</t>
  </si>
  <si>
    <t>Sr</t>
  </si>
  <si>
    <t>Ba</t>
  </si>
  <si>
    <t>S</t>
  </si>
  <si>
    <t>Al</t>
  </si>
  <si>
    <t>La</t>
  </si>
  <si>
    <t>Ion</t>
  </si>
  <si>
    <t>OH</t>
  </si>
  <si>
    <t>Ag</t>
  </si>
  <si>
    <t>CN</t>
  </si>
  <si>
    <t>Ni</t>
  </si>
  <si>
    <t>Co</t>
  </si>
  <si>
    <t>Be</t>
  </si>
  <si>
    <t>HCOO</t>
  </si>
  <si>
    <t>HS</t>
  </si>
  <si>
    <t>SCN</t>
  </si>
  <si>
    <t>Cd</t>
  </si>
  <si>
    <t>Cu</t>
  </si>
  <si>
    <t>Cr</t>
  </si>
  <si>
    <t>Zn</t>
  </si>
  <si>
    <t>Zr</t>
  </si>
  <si>
    <t>Th</t>
  </si>
  <si>
    <t>Mn</t>
  </si>
  <si>
    <t>Hg</t>
  </si>
  <si>
    <t>CrO4</t>
  </si>
  <si>
    <t>+</t>
  </si>
  <si>
    <t>a</t>
  </si>
  <si>
    <t>m+</t>
  </si>
  <si>
    <t>b</t>
  </si>
  <si>
    <t>x-</t>
  </si>
  <si>
    <t>&lt;==&gt;</t>
  </si>
  <si>
    <t>Activity Coeff.</t>
  </si>
  <si>
    <t>M</t>
  </si>
  <si>
    <t xml:space="preserve">Ionic Strength: </t>
  </si>
  <si>
    <t>X</t>
  </si>
  <si>
    <t>AgCl</t>
  </si>
  <si>
    <t>charge</t>
  </si>
  <si>
    <t>Precipitate</t>
  </si>
  <si>
    <t>AgBr</t>
  </si>
  <si>
    <t>z</t>
  </si>
  <si>
    <t>d</t>
  </si>
  <si>
    <t>AgI</t>
  </si>
  <si>
    <t>2+</t>
  </si>
  <si>
    <t>1+</t>
  </si>
  <si>
    <t>1-</t>
  </si>
  <si>
    <t>2-</t>
  </si>
  <si>
    <t>=</t>
  </si>
  <si>
    <t>where the cation M has charge m+ and the anion X has charge x-.</t>
  </si>
  <si>
    <t>Results:</t>
  </si>
  <si>
    <t>3+</t>
  </si>
  <si>
    <t>3-</t>
  </si>
  <si>
    <t>AgSCN</t>
  </si>
  <si>
    <t>For the precipitate equilibrium:</t>
  </si>
  <si>
    <t>Solubility calculation including ionic strength correction</t>
  </si>
  <si>
    <t>Ion Size Lookup Table for activity coefficient calculation</t>
  </si>
  <si>
    <t>CdS</t>
  </si>
  <si>
    <t>CuBr</t>
  </si>
  <si>
    <t>CuCl</t>
  </si>
  <si>
    <t>CuCN</t>
  </si>
  <si>
    <t>CuI</t>
  </si>
  <si>
    <t>CuS</t>
  </si>
  <si>
    <t>FeS</t>
  </si>
  <si>
    <t>PbS</t>
  </si>
  <si>
    <t>SnS</t>
  </si>
  <si>
    <t>TlBr</t>
  </si>
  <si>
    <t>TlCl</t>
  </si>
  <si>
    <t>TlSCN</t>
  </si>
  <si>
    <t>Bi</t>
  </si>
  <si>
    <t>Dy</t>
  </si>
  <si>
    <t>Er</t>
  </si>
  <si>
    <t>Eu</t>
  </si>
  <si>
    <t>Ga</t>
  </si>
  <si>
    <t>Gd</t>
  </si>
  <si>
    <t>Hf</t>
  </si>
  <si>
    <t>Ho</t>
  </si>
  <si>
    <t>In</t>
  </si>
  <si>
    <t>Lu</t>
  </si>
  <si>
    <t>Nd</t>
  </si>
  <si>
    <t>Pr</t>
  </si>
  <si>
    <t>Sc</t>
  </si>
  <si>
    <t>Sm</t>
  </si>
  <si>
    <t>Tb</t>
  </si>
  <si>
    <t>Y</t>
  </si>
  <si>
    <t>4+</t>
  </si>
  <si>
    <t>4-</t>
  </si>
  <si>
    <t>Cs</t>
  </si>
  <si>
    <t>carbonate ion</t>
  </si>
  <si>
    <t>formate ion</t>
  </si>
  <si>
    <t>oxalate ion</t>
  </si>
  <si>
    <t>acetate ion</t>
  </si>
  <si>
    <t>chloroacetate ion</t>
  </si>
  <si>
    <t>dichloroacetate ion</t>
  </si>
  <si>
    <t>triichloroacetate ion</t>
  </si>
  <si>
    <t>phenylacetate ion</t>
  </si>
  <si>
    <t>diphenylacetate ion</t>
  </si>
  <si>
    <t>benzoate ion</t>
  </si>
  <si>
    <t>chlorobenzoate ion</t>
  </si>
  <si>
    <t>hydroxybenzoate ion</t>
  </si>
  <si>
    <t>methoxybenzoate ion</t>
  </si>
  <si>
    <t>calcium ion</t>
  </si>
  <si>
    <t>cerium(III) ion</t>
  </si>
  <si>
    <t>cerium(IV) ion</t>
  </si>
  <si>
    <t>chloride ion</t>
  </si>
  <si>
    <t>hydrogen carbonate ion</t>
  </si>
  <si>
    <t>Common Name</t>
  </si>
  <si>
    <t>aluminum ion</t>
  </si>
  <si>
    <t>dihydrogen arsenate ion</t>
  </si>
  <si>
    <t>barium ion</t>
  </si>
  <si>
    <t>beryllium ion</t>
  </si>
  <si>
    <t>bromide ion</t>
  </si>
  <si>
    <t>bromate ion</t>
  </si>
  <si>
    <t>malonate ion</t>
  </si>
  <si>
    <t>vinylacetate ion</t>
  </si>
  <si>
    <t>succinate ion</t>
  </si>
  <si>
    <t>tartrate ion</t>
  </si>
  <si>
    <t>pentanedioate ion</t>
  </si>
  <si>
    <t>hexanedioate ion</t>
  </si>
  <si>
    <t>picrate ion</t>
  </si>
  <si>
    <t>heptanedioate ion</t>
  </si>
  <si>
    <t>phthalate ion</t>
  </si>
  <si>
    <t>octanedioate ion</t>
  </si>
  <si>
    <t>citrate ion</t>
  </si>
  <si>
    <t>hydrogen citrate ion</t>
  </si>
  <si>
    <t>dihydrogen citrate ion</t>
  </si>
  <si>
    <t>CdCl</t>
  </si>
  <si>
    <t>cadmium chloride ion</t>
  </si>
  <si>
    <t>chlorite ion</t>
  </si>
  <si>
    <t>chlorate ion</t>
  </si>
  <si>
    <t>perchlorate ion</t>
  </si>
  <si>
    <t>cyanide ion</t>
  </si>
  <si>
    <t>chromate ion</t>
  </si>
  <si>
    <t>cesium ion</t>
  </si>
  <si>
    <t>fluoride ion</t>
  </si>
  <si>
    <t>iron(II) ion</t>
  </si>
  <si>
    <t>iron(III) ion</t>
  </si>
  <si>
    <t>ferricyanide ion</t>
  </si>
  <si>
    <t>ferrocyanide ion</t>
  </si>
  <si>
    <t>hydrogen ion</t>
  </si>
  <si>
    <t>hydronium ion</t>
  </si>
  <si>
    <t>mercury(II) ion</t>
  </si>
  <si>
    <t>mercury(I) ion</t>
  </si>
  <si>
    <t>iodide ion</t>
  </si>
  <si>
    <t>iodate ion</t>
  </si>
  <si>
    <t>periodate ion</t>
  </si>
  <si>
    <t>indium ion</t>
  </si>
  <si>
    <t>potassium ion</t>
  </si>
  <si>
    <t>lanthanum ion</t>
  </si>
  <si>
    <t>lithium ion</t>
  </si>
  <si>
    <t>magnesium ion</t>
  </si>
  <si>
    <t>permanganate ion</t>
  </si>
  <si>
    <t>molybdate ion</t>
  </si>
  <si>
    <t>ammonium ion</t>
  </si>
  <si>
    <t>methyl ammonium ion</t>
  </si>
  <si>
    <t>dimethyl ammonium ion</t>
  </si>
  <si>
    <t>ethyl ammonium ion</t>
  </si>
  <si>
    <t>trimethyl ammonium ion</t>
  </si>
  <si>
    <t>propyl ammonium ion</t>
  </si>
  <si>
    <t>tetramethyl ammonium ion</t>
  </si>
  <si>
    <t>diethyl ammonium ion</t>
  </si>
  <si>
    <t>triethyl ammonium ion</t>
  </si>
  <si>
    <t>dipropyl ammonium ion</t>
  </si>
  <si>
    <t>tetraethyl ammonium ion</t>
  </si>
  <si>
    <t>tripropyl ammonium ion</t>
  </si>
  <si>
    <t>tetrapropyl ammonium ion</t>
  </si>
  <si>
    <t>glycine cation</t>
  </si>
  <si>
    <t>glycine anion</t>
  </si>
  <si>
    <t>NCO</t>
  </si>
  <si>
    <t>isocyanate ion</t>
  </si>
  <si>
    <t>nitrite ion</t>
  </si>
  <si>
    <t>nitrate ion</t>
  </si>
  <si>
    <t>sodium ion</t>
  </si>
  <si>
    <t>neodymium ion</t>
  </si>
  <si>
    <t>hydroxide ion</t>
  </si>
  <si>
    <t>phosphate ion</t>
  </si>
  <si>
    <t>hydrogen phosphate ion</t>
  </si>
  <si>
    <t>dihydrogen phosphate ion</t>
  </si>
  <si>
    <t>praseodymium ion</t>
  </si>
  <si>
    <t>Ra</t>
  </si>
  <si>
    <t>radium ion</t>
  </si>
  <si>
    <t>rubidium ion</t>
  </si>
  <si>
    <t>sulfide ion</t>
  </si>
  <si>
    <t>bisulfide</t>
  </si>
  <si>
    <t>hydrogen sulfide ion</t>
  </si>
  <si>
    <t>thiocyanate ion</t>
  </si>
  <si>
    <t>sulfite ion</t>
  </si>
  <si>
    <t>bisulfite</t>
  </si>
  <si>
    <t>hydrogen sulfite ion</t>
  </si>
  <si>
    <t>sulfate ion</t>
  </si>
  <si>
    <t>thiosulfate ion</t>
  </si>
  <si>
    <t>dithionite ion</t>
  </si>
  <si>
    <t>dithionate ion</t>
  </si>
  <si>
    <t>persulfate ion</t>
  </si>
  <si>
    <t>scandium ion</t>
  </si>
  <si>
    <t>selenate ion</t>
  </si>
  <si>
    <t>samarium ion</t>
  </si>
  <si>
    <t>tin(II) ion</t>
  </si>
  <si>
    <t>tin(IV) ion</t>
  </si>
  <si>
    <t>strontium ion</t>
  </si>
  <si>
    <t>tungstate ion</t>
  </si>
  <si>
    <t>yttrium ion</t>
  </si>
  <si>
    <t>ZnS</t>
  </si>
  <si>
    <t xml:space="preserve"> (alpha form)</t>
  </si>
  <si>
    <t>Notes</t>
  </si>
  <si>
    <t>3,3-dimethylacrylate</t>
  </si>
  <si>
    <t>na</t>
  </si>
  <si>
    <t>scandium</t>
  </si>
  <si>
    <t>silver</t>
  </si>
  <si>
    <t>aluminum</t>
  </si>
  <si>
    <t>barium</t>
  </si>
  <si>
    <t>bismuth</t>
  </si>
  <si>
    <t>cadmium</t>
  </si>
  <si>
    <t>calcium</t>
  </si>
  <si>
    <t>chromium</t>
  </si>
  <si>
    <t>dysprosium</t>
  </si>
  <si>
    <t>erbium</t>
  </si>
  <si>
    <t>europium</t>
  </si>
  <si>
    <t>copper(I)</t>
  </si>
  <si>
    <t>copper(II)</t>
  </si>
  <si>
    <t>gallium</t>
  </si>
  <si>
    <t>gadolinium</t>
  </si>
  <si>
    <t>hafnium</t>
  </si>
  <si>
    <t>holmium</t>
  </si>
  <si>
    <t>indium</t>
  </si>
  <si>
    <t>lutetium</t>
  </si>
  <si>
    <t>lanthanum</t>
  </si>
  <si>
    <t>magnesium</t>
  </si>
  <si>
    <t>manganese</t>
  </si>
  <si>
    <t>neodymium</t>
  </si>
  <si>
    <t>nickel</t>
  </si>
  <si>
    <t>samarium</t>
  </si>
  <si>
    <t>strontium</t>
  </si>
  <si>
    <t>terbium</t>
  </si>
  <si>
    <t>yttrium</t>
  </si>
  <si>
    <t>zinc</t>
  </si>
  <si>
    <t>zirconium</t>
  </si>
  <si>
    <t>potassium</t>
  </si>
  <si>
    <t>sodium</t>
  </si>
  <si>
    <t>praseodymium</t>
  </si>
  <si>
    <t>values from "Lange's Handbook of Chemistry," 16th Ed. James G. Speight, Ed. (McGraw-Hill: New York, 2005).</t>
  </si>
  <si>
    <t>precision</t>
  </si>
  <si>
    <t>dolomite</t>
  </si>
  <si>
    <t>cobalt(II)</t>
  </si>
  <si>
    <t>cobalt(III)</t>
  </si>
  <si>
    <t>CuOH</t>
  </si>
  <si>
    <t>iron(II)</t>
  </si>
  <si>
    <t>iron(III)</t>
  </si>
  <si>
    <t>mercury(I)</t>
  </si>
  <si>
    <t>mercury(II)</t>
  </si>
  <si>
    <t>AgCN</t>
  </si>
  <si>
    <t>AgOH</t>
  </si>
  <si>
    <t>tin(II)</t>
  </si>
  <si>
    <t>tin(IV)</t>
  </si>
  <si>
    <t>titanium(III)</t>
  </si>
  <si>
    <t>titanium(IV)</t>
  </si>
  <si>
    <t>bicarbonate ion</t>
  </si>
  <si>
    <t>C8H5O4</t>
  </si>
  <si>
    <t>hydrogenphthalate ion</t>
  </si>
  <si>
    <t>anion in KHP</t>
  </si>
  <si>
    <t>cobalt(II) ion</t>
  </si>
  <si>
    <t>Co(en)3</t>
  </si>
  <si>
    <t>trien cobalt(III) ion</t>
  </si>
  <si>
    <t>Co(NH3)6</t>
  </si>
  <si>
    <t>hexaammine cobalt(III) ion</t>
  </si>
  <si>
    <t>chromium(III) ion</t>
  </si>
  <si>
    <t>Cr(NH3)6</t>
  </si>
  <si>
    <t>hexaammine chromium(III) ion</t>
  </si>
  <si>
    <t>copper(II) ion</t>
  </si>
  <si>
    <t>Hg2</t>
  </si>
  <si>
    <t>manganese(II) ion</t>
  </si>
  <si>
    <t>nickel(II) ion</t>
  </si>
  <si>
    <t>adipic acid</t>
  </si>
  <si>
    <t xml:space="preserve">pimelic acid </t>
  </si>
  <si>
    <t>Ce(III)</t>
  </si>
  <si>
    <t>Cu(I)</t>
  </si>
  <si>
    <t>Cu(II)</t>
  </si>
  <si>
    <t>Fe(II)</t>
  </si>
  <si>
    <t>Fe(III)</t>
  </si>
  <si>
    <t>Hg(II)</t>
  </si>
  <si>
    <t>Hg(I)</t>
  </si>
  <si>
    <t>Tl(I)</t>
  </si>
  <si>
    <t>Tl(III)</t>
  </si>
  <si>
    <t>Sn(II)</t>
  </si>
  <si>
    <t>Sn(IV)</t>
  </si>
  <si>
    <t>Ti(III)</t>
  </si>
  <si>
    <t>Ti(IV)</t>
  </si>
  <si>
    <t>Pb(II)</t>
  </si>
  <si>
    <t>lead(II)</t>
  </si>
  <si>
    <t>lead(IV)</t>
  </si>
  <si>
    <t>Pb(IV)</t>
  </si>
  <si>
    <t>cerium(III)</t>
  </si>
  <si>
    <t>cerium(IV)</t>
  </si>
  <si>
    <t>Ce(IV)</t>
  </si>
  <si>
    <t>Co(II)</t>
  </si>
  <si>
    <t>Co(III)</t>
  </si>
  <si>
    <t>Hg2Cl2</t>
  </si>
  <si>
    <t>Hg2Br2</t>
  </si>
  <si>
    <t>Hg2I2</t>
  </si>
  <si>
    <t>Hg2(OH)2</t>
  </si>
  <si>
    <t>HgBr2</t>
  </si>
  <si>
    <t>Hg(OH)2</t>
  </si>
  <si>
    <t>HgI2</t>
  </si>
  <si>
    <t>lead(II) ion</t>
  </si>
  <si>
    <t>cadmium(II) ion</t>
  </si>
  <si>
    <t>silver(I) ion</t>
  </si>
  <si>
    <t>thallium(I) ion</t>
  </si>
  <si>
    <t>zinc(II) ion</t>
  </si>
  <si>
    <t>zirconium(IV) ion</t>
  </si>
  <si>
    <t>thorium(IV) ion</t>
  </si>
  <si>
    <t>Alternate Formula</t>
  </si>
  <si>
    <t>(copied from activity-coefficients.xls)</t>
  </si>
  <si>
    <t>significant digits if different from what is shown.</t>
  </si>
  <si>
    <t xml:space="preserve">Excel loses trailing zeros, precision lists </t>
  </si>
  <si>
    <t>Cd(OH)2</t>
  </si>
  <si>
    <t>listed as Hf(OH)3 in Lange's handbook, assumed to be a typo</t>
  </si>
  <si>
    <t>thorium(IV)</t>
  </si>
  <si>
    <r>
      <t xml:space="preserve">Calculates intrinsic molar solubility, </t>
    </r>
    <r>
      <rPr>
        <i/>
        <sz val="11"/>
        <rFont val="Calibri"/>
        <family val="2"/>
      </rPr>
      <t>s</t>
    </r>
    <r>
      <rPr>
        <sz val="11"/>
        <rFont val="Calibri"/>
        <family val="2"/>
      </rPr>
      <t>, for the precipitate equilibrium:</t>
    </r>
  </si>
  <si>
    <r>
      <t>K</t>
    </r>
    <r>
      <rPr>
        <i/>
        <vertAlign val="subscript"/>
        <sz val="11"/>
        <rFont val="Calibri"/>
        <family val="2"/>
      </rPr>
      <t>sp</t>
    </r>
    <r>
      <rPr>
        <i/>
        <sz val="11"/>
        <rFont val="Calibri"/>
        <family val="2"/>
      </rPr>
      <t xml:space="preserve"> =</t>
    </r>
  </si>
  <si>
    <r>
      <t xml:space="preserve">Approximate </t>
    </r>
    <r>
      <rPr>
        <i/>
        <sz val="11"/>
        <rFont val="Calibri"/>
        <family val="2"/>
      </rPr>
      <t>s</t>
    </r>
    <r>
      <rPr>
        <sz val="11"/>
        <rFont val="Calibri"/>
        <family val="2"/>
      </rPr>
      <t xml:space="preserve"> using </t>
    </r>
    <r>
      <rPr>
        <i/>
        <sz val="11"/>
        <rFont val="Calibri"/>
        <family val="2"/>
      </rPr>
      <t>K</t>
    </r>
    <r>
      <rPr>
        <i/>
        <vertAlign val="subscript"/>
        <sz val="11"/>
        <rFont val="Calibri"/>
        <family val="2"/>
      </rPr>
      <t>sp</t>
    </r>
  </si>
  <si>
    <r>
      <t>C</t>
    </r>
    <r>
      <rPr>
        <sz val="11"/>
        <rFont val="Calibri"/>
        <family val="2"/>
      </rPr>
      <t xml:space="preserve"> (M)</t>
    </r>
  </si>
  <si>
    <r>
      <t>z</t>
    </r>
    <r>
      <rPr>
        <sz val="11"/>
        <rFont val="Calibri"/>
        <family val="2"/>
      </rPr>
      <t>²</t>
    </r>
  </si>
  <si>
    <r>
      <t>z</t>
    </r>
    <r>
      <rPr>
        <sz val="11"/>
        <rFont val="Calibri"/>
        <family val="2"/>
      </rPr>
      <t>²</t>
    </r>
    <r>
      <rPr>
        <i/>
        <sz val="11"/>
        <rFont val="Calibri"/>
        <family val="2"/>
      </rPr>
      <t>C</t>
    </r>
  </si>
  <si>
    <r>
      <t>K</t>
    </r>
    <r>
      <rPr>
        <i/>
        <vertAlign val="subscript"/>
        <sz val="11"/>
        <rFont val="Calibri"/>
        <family val="2"/>
      </rPr>
      <t>sp</t>
    </r>
    <r>
      <rPr>
        <i/>
        <sz val="11"/>
        <rFont val="Calibri"/>
        <family val="2"/>
      </rPr>
      <t>'</t>
    </r>
    <r>
      <rPr>
        <sz val="11"/>
        <rFont val="Calibri"/>
        <family val="2"/>
      </rPr>
      <t xml:space="preserve"> =</t>
    </r>
  </si>
  <si>
    <r>
      <t>s</t>
    </r>
    <r>
      <rPr>
        <sz val="11"/>
        <rFont val="Calibri"/>
        <family val="2"/>
      </rPr>
      <t xml:space="preserve"> using </t>
    </r>
    <r>
      <rPr>
        <i/>
        <sz val="11"/>
        <rFont val="Calibri"/>
        <family val="2"/>
      </rPr>
      <t>K</t>
    </r>
    <r>
      <rPr>
        <i/>
        <vertAlign val="subscript"/>
        <sz val="11"/>
        <rFont val="Calibri"/>
        <family val="2"/>
      </rPr>
      <t>sp</t>
    </r>
    <r>
      <rPr>
        <i/>
        <sz val="11"/>
        <rFont val="Calibri"/>
        <family val="2"/>
      </rPr>
      <t>'</t>
    </r>
  </si>
  <si>
    <t>thulium(III)</t>
  </si>
  <si>
    <t>thallium(I)</t>
  </si>
  <si>
    <t>thallium(III)</t>
  </si>
  <si>
    <t>Tm</t>
  </si>
  <si>
    <t>Quick Start</t>
  </si>
  <si>
    <t>Worksheets in this file</t>
  </si>
  <si>
    <t xml:space="preserve"> 'notes' - this page with background information.</t>
  </si>
  <si>
    <t>Background</t>
  </si>
  <si>
    <r>
      <t xml:space="preserve"> 'ion size factors' - look up table for Debye-Huckel calculation</t>
    </r>
    <r>
      <rPr>
        <sz val="11"/>
        <rFont val="Calibri"/>
        <family val="2"/>
      </rPr>
      <t>.</t>
    </r>
  </si>
  <si>
    <t xml:space="preserve"> 'Ksp lookup table' - tabulated values of Ksp for insoluble salts.</t>
  </si>
  <si>
    <r>
      <t xml:space="preserve"> 'calculation' - calculates intrinsic solubility, </t>
    </r>
    <r>
      <rPr>
        <i/>
        <sz val="11"/>
        <rFont val="Calibri"/>
        <family val="2"/>
      </rPr>
      <t>s</t>
    </r>
    <r>
      <rPr>
        <sz val="11"/>
        <rFont val="Calibri"/>
        <family val="2"/>
      </rPr>
      <t>, for insoluble salts.</t>
    </r>
  </si>
  <si>
    <r>
      <t>K</t>
    </r>
    <r>
      <rPr>
        <b/>
        <i/>
        <vertAlign val="subscript"/>
        <sz val="10"/>
        <rFont val="Calibri"/>
        <family val="2"/>
      </rPr>
      <t>sp</t>
    </r>
    <r>
      <rPr>
        <b/>
        <sz val="10"/>
        <rFont val="Calibri"/>
        <family val="2"/>
      </rPr>
      <t xml:space="preserve"> Lookup Table</t>
    </r>
  </si>
  <si>
    <r>
      <t>K</t>
    </r>
    <r>
      <rPr>
        <b/>
        <vertAlign val="subscript"/>
        <sz val="10"/>
        <rFont val="Calibri"/>
        <family val="2"/>
      </rPr>
      <t>sp</t>
    </r>
  </si>
  <si>
    <r>
      <t>Al(OH)</t>
    </r>
    <r>
      <rPr>
        <vertAlign val="subscript"/>
        <sz val="10"/>
        <rFont val="Calibri"/>
        <family val="2"/>
      </rPr>
      <t>3</t>
    </r>
  </si>
  <si>
    <r>
      <t>AlPO</t>
    </r>
    <r>
      <rPr>
        <vertAlign val="subscript"/>
        <sz val="10"/>
        <rFont val="Calibri"/>
        <family val="2"/>
      </rPr>
      <t>4</t>
    </r>
  </si>
  <si>
    <r>
      <t>PO</t>
    </r>
    <r>
      <rPr>
        <vertAlign val="subscript"/>
        <sz val="10"/>
        <rFont val="Calibri"/>
        <family val="2"/>
      </rPr>
      <t>4</t>
    </r>
  </si>
  <si>
    <r>
      <t>Al(8-quinolinolate)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</si>
  <si>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9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NO</t>
    </r>
  </si>
  <si>
    <r>
      <t>BaCO</t>
    </r>
    <r>
      <rPr>
        <vertAlign val="subscript"/>
        <sz val="10"/>
        <rFont val="Calibri"/>
        <family val="2"/>
      </rPr>
      <t>3</t>
    </r>
  </si>
  <si>
    <r>
      <t>CO</t>
    </r>
    <r>
      <rPr>
        <vertAlign val="subscript"/>
        <sz val="10"/>
        <rFont val="Calibri"/>
        <family val="2"/>
      </rPr>
      <t>3</t>
    </r>
  </si>
  <si>
    <r>
      <t>BaCrO</t>
    </r>
    <r>
      <rPr>
        <vertAlign val="subscript"/>
        <sz val="10"/>
        <rFont val="Calibri"/>
        <family val="2"/>
      </rPr>
      <t>4</t>
    </r>
  </si>
  <si>
    <r>
      <t>CrO</t>
    </r>
    <r>
      <rPr>
        <vertAlign val="subscript"/>
        <sz val="10"/>
        <rFont val="Calibri"/>
        <family val="2"/>
      </rPr>
      <t>4</t>
    </r>
  </si>
  <si>
    <r>
      <t>BaF</t>
    </r>
    <r>
      <rPr>
        <vertAlign val="subscript"/>
        <sz val="10"/>
        <rFont val="Calibri"/>
        <family val="2"/>
      </rPr>
      <t>2</t>
    </r>
  </si>
  <si>
    <r>
      <t>Ba(OH)</t>
    </r>
    <r>
      <rPr>
        <vertAlign val="subscript"/>
        <sz val="10"/>
        <rFont val="Calibri"/>
        <family val="2"/>
      </rPr>
      <t>2</t>
    </r>
  </si>
  <si>
    <r>
      <t>·8H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</si>
  <si>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BaC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</si>
  <si>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</si>
  <si>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Ba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</si>
  <si>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BaSO</t>
    </r>
    <r>
      <rPr>
        <vertAlign val="subscript"/>
        <sz val="10"/>
        <rFont val="Calibri"/>
        <family val="2"/>
      </rPr>
      <t>4</t>
    </r>
  </si>
  <si>
    <r>
      <t>SO</t>
    </r>
    <r>
      <rPr>
        <vertAlign val="subscript"/>
        <sz val="10"/>
        <rFont val="Calibri"/>
        <family val="2"/>
      </rPr>
      <t>4</t>
    </r>
  </si>
  <si>
    <r>
      <t>Bi(OH)</t>
    </r>
    <r>
      <rPr>
        <vertAlign val="subscript"/>
        <sz val="10"/>
        <rFont val="Calibri"/>
        <family val="2"/>
      </rPr>
      <t>3</t>
    </r>
  </si>
  <si>
    <r>
      <t>BiPO</t>
    </r>
    <r>
      <rPr>
        <vertAlign val="subscript"/>
        <sz val="10"/>
        <rFont val="Calibri"/>
        <family val="2"/>
      </rPr>
      <t>4</t>
    </r>
  </si>
  <si>
    <r>
      <t>Bi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</t>
    </r>
    <r>
      <rPr>
        <vertAlign val="subscript"/>
        <sz val="10"/>
        <rFont val="Calibri"/>
        <family val="2"/>
      </rPr>
      <t>3</t>
    </r>
  </si>
  <si>
    <r>
      <t>CdCO</t>
    </r>
    <r>
      <rPr>
        <vertAlign val="subscript"/>
        <sz val="10"/>
        <rFont val="Calibri"/>
        <family val="2"/>
      </rPr>
      <t>3</t>
    </r>
  </si>
  <si>
    <r>
      <t>CdF</t>
    </r>
    <r>
      <rPr>
        <vertAlign val="subscript"/>
        <sz val="10"/>
        <rFont val="Calibri"/>
        <family val="2"/>
      </rPr>
      <t>2</t>
    </r>
  </si>
  <si>
    <r>
      <t>CdC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  <r>
      <rPr>
        <sz val="10"/>
        <rFont val="Arial"/>
        <family val="2"/>
      </rPr>
      <t/>
    </r>
  </si>
  <si>
    <r>
      <t>·3H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</si>
  <si>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Cd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</si>
  <si>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CaCO</t>
    </r>
    <r>
      <rPr>
        <vertAlign val="subscript"/>
        <sz val="10"/>
        <rFont val="Calibri"/>
        <family val="2"/>
      </rPr>
      <t>3</t>
    </r>
  </si>
  <si>
    <r>
      <t>CaMg(CO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</si>
  <si>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CaCrO</t>
    </r>
    <r>
      <rPr>
        <vertAlign val="subscript"/>
        <sz val="10"/>
        <rFont val="Calibri"/>
        <family val="2"/>
      </rPr>
      <t>4</t>
    </r>
  </si>
  <si>
    <r>
      <t>CaF</t>
    </r>
    <r>
      <rPr>
        <vertAlign val="subscript"/>
        <sz val="10"/>
        <rFont val="Calibri"/>
        <family val="2"/>
      </rPr>
      <t>2</t>
    </r>
  </si>
  <si>
    <r>
      <t>CaHPO</t>
    </r>
    <r>
      <rPr>
        <vertAlign val="subscript"/>
        <sz val="10"/>
        <rFont val="Calibri"/>
        <family val="2"/>
      </rPr>
      <t>4</t>
    </r>
  </si>
  <si>
    <r>
      <t>HPO</t>
    </r>
    <r>
      <rPr>
        <vertAlign val="subscript"/>
        <sz val="10"/>
        <rFont val="Calibri"/>
        <family val="2"/>
      </rPr>
      <t>4</t>
    </r>
  </si>
  <si>
    <r>
      <t>Ca(OH)</t>
    </r>
    <r>
      <rPr>
        <vertAlign val="subscript"/>
        <sz val="10"/>
        <rFont val="Calibri"/>
        <family val="2"/>
      </rPr>
      <t>2</t>
    </r>
  </si>
  <si>
    <r>
      <t>·H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</si>
  <si>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Ca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</si>
  <si>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CaSO</t>
    </r>
    <r>
      <rPr>
        <vertAlign val="subscript"/>
        <sz val="10"/>
        <rFont val="Calibri"/>
        <family val="2"/>
      </rPr>
      <t>4</t>
    </r>
  </si>
  <si>
    <r>
      <t>Ce(OH)</t>
    </r>
    <r>
      <rPr>
        <vertAlign val="subscript"/>
        <sz val="10"/>
        <rFont val="Calibri"/>
        <family val="2"/>
      </rPr>
      <t>3</t>
    </r>
  </si>
  <si>
    <r>
      <t>Ce(IO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</si>
  <si>
    <r>
      <t>IO</t>
    </r>
    <r>
      <rPr>
        <vertAlign val="subscript"/>
        <sz val="10"/>
        <rFont val="Calibri"/>
        <family val="2"/>
      </rPr>
      <t>3</t>
    </r>
  </si>
  <si>
    <r>
      <t>Ce(C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Arial"/>
        <family val="2"/>
      </rPr>
      <t/>
    </r>
  </si>
  <si>
    <r>
      <t>·9H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</si>
  <si>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CePO</t>
    </r>
    <r>
      <rPr>
        <vertAlign val="subscript"/>
        <sz val="10"/>
        <rFont val="Calibri"/>
        <family val="2"/>
      </rPr>
      <t>4</t>
    </r>
  </si>
  <si>
    <r>
      <t>Ce(OH)</t>
    </r>
    <r>
      <rPr>
        <vertAlign val="subscript"/>
        <sz val="10"/>
        <rFont val="Calibri"/>
        <family val="2"/>
      </rPr>
      <t>4</t>
    </r>
  </si>
  <si>
    <r>
      <t>Ce(IO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</si>
  <si>
    <r>
      <t>CrF</t>
    </r>
    <r>
      <rPr>
        <vertAlign val="subscript"/>
        <sz val="10"/>
        <rFont val="Calibri"/>
        <family val="2"/>
      </rPr>
      <t>3</t>
    </r>
  </si>
  <si>
    <r>
      <t>Cr(OH)</t>
    </r>
    <r>
      <rPr>
        <vertAlign val="subscript"/>
        <sz val="10"/>
        <rFont val="Calibri"/>
        <family val="2"/>
      </rPr>
      <t>3</t>
    </r>
  </si>
  <si>
    <r>
      <t>CoCO</t>
    </r>
    <r>
      <rPr>
        <vertAlign val="subscript"/>
        <sz val="10"/>
        <rFont val="Calibri"/>
        <family val="2"/>
      </rPr>
      <t>3</t>
    </r>
  </si>
  <si>
    <r>
      <t>Co(IO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</si>
  <si>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</si>
  <si>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Co(8-quinolinolate)</t>
    </r>
    <r>
      <rPr>
        <vertAlign val="subscript"/>
        <sz val="10"/>
        <rFont val="Calibri"/>
        <family val="2"/>
      </rPr>
      <t>2</t>
    </r>
  </si>
  <si>
    <r>
      <t>Co(OH)</t>
    </r>
    <r>
      <rPr>
        <vertAlign val="subscript"/>
        <sz val="10"/>
        <rFont val="Calibri"/>
        <family val="2"/>
      </rPr>
      <t>3</t>
    </r>
  </si>
  <si>
    <r>
      <t>Cu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</t>
    </r>
  </si>
  <si>
    <r>
      <t>CuCO</t>
    </r>
    <r>
      <rPr>
        <vertAlign val="subscript"/>
        <sz val="10"/>
        <rFont val="Calibri"/>
        <family val="2"/>
      </rPr>
      <t>3</t>
    </r>
  </si>
  <si>
    <r>
      <t>CuCrO</t>
    </r>
    <r>
      <rPr>
        <vertAlign val="subscript"/>
        <sz val="10"/>
        <rFont val="Calibri"/>
        <family val="2"/>
      </rPr>
      <t>4</t>
    </r>
  </si>
  <si>
    <r>
      <t>Cu(OH)</t>
    </r>
    <r>
      <rPr>
        <vertAlign val="subscript"/>
        <sz val="10"/>
        <rFont val="Calibri"/>
        <family val="2"/>
      </rPr>
      <t>2</t>
    </r>
  </si>
  <si>
    <r>
      <t>Cu(IO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</si>
  <si>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CuC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</si>
  <si>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Cu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</si>
  <si>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Cu(8-quinolinolate)</t>
    </r>
    <r>
      <rPr>
        <vertAlign val="subscript"/>
        <sz val="10"/>
        <rFont val="Calibri"/>
        <family val="2"/>
      </rPr>
      <t>2</t>
    </r>
  </si>
  <si>
    <r>
      <t>Dy(OH)</t>
    </r>
    <r>
      <rPr>
        <vertAlign val="subscript"/>
        <sz val="10"/>
        <rFont val="Calibri"/>
        <family val="2"/>
      </rPr>
      <t>3</t>
    </r>
  </si>
  <si>
    <r>
      <t>Er(OH)</t>
    </r>
    <r>
      <rPr>
        <vertAlign val="subscript"/>
        <sz val="10"/>
        <rFont val="Calibri"/>
        <family val="2"/>
      </rPr>
      <t>3</t>
    </r>
  </si>
  <si>
    <r>
      <t>Eu(OH)</t>
    </r>
    <r>
      <rPr>
        <vertAlign val="subscript"/>
        <sz val="10"/>
        <rFont val="Calibri"/>
        <family val="2"/>
      </rPr>
      <t>3</t>
    </r>
  </si>
  <si>
    <r>
      <t>Gd(OH)</t>
    </r>
    <r>
      <rPr>
        <vertAlign val="subscript"/>
        <sz val="10"/>
        <rFont val="Calibri"/>
        <family val="2"/>
      </rPr>
      <t>3</t>
    </r>
  </si>
  <si>
    <r>
      <t>Ga(OH)</t>
    </r>
    <r>
      <rPr>
        <vertAlign val="subscript"/>
        <sz val="10"/>
        <rFont val="Calibri"/>
        <family val="2"/>
      </rPr>
      <t>3</t>
    </r>
  </si>
  <si>
    <r>
      <t>Hf(OH)</t>
    </r>
    <r>
      <rPr>
        <vertAlign val="subscript"/>
        <sz val="10"/>
        <rFont val="Calibri"/>
        <family val="2"/>
      </rPr>
      <t>4</t>
    </r>
  </si>
  <si>
    <r>
      <t>Ho(OH)</t>
    </r>
    <r>
      <rPr>
        <vertAlign val="subscript"/>
        <sz val="10"/>
        <rFont val="Calibri"/>
        <family val="2"/>
      </rPr>
      <t>3</t>
    </r>
  </si>
  <si>
    <r>
      <t>In(OH)</t>
    </r>
    <r>
      <rPr>
        <vertAlign val="subscript"/>
        <sz val="10"/>
        <rFont val="Calibri"/>
        <family val="2"/>
      </rPr>
      <t>3</t>
    </r>
  </si>
  <si>
    <r>
      <t>In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</t>
    </r>
    <r>
      <rPr>
        <vertAlign val="subscript"/>
        <sz val="10"/>
        <rFont val="Calibri"/>
        <family val="2"/>
      </rPr>
      <t>3</t>
    </r>
  </si>
  <si>
    <r>
      <t>FeCO</t>
    </r>
    <r>
      <rPr>
        <vertAlign val="subscript"/>
        <sz val="10"/>
        <rFont val="Calibri"/>
        <family val="2"/>
      </rPr>
      <t>3</t>
    </r>
  </si>
  <si>
    <r>
      <t>Fe(OH)</t>
    </r>
    <r>
      <rPr>
        <vertAlign val="subscript"/>
        <sz val="10"/>
        <rFont val="Calibri"/>
        <family val="2"/>
      </rPr>
      <t>2</t>
    </r>
  </si>
  <si>
    <r>
      <t>FeC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  <r>
      <rPr>
        <sz val="10"/>
        <rFont val="Arial"/>
        <family val="2"/>
      </rPr>
      <t/>
    </r>
  </si>
  <si>
    <r>
      <t>·2H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</si>
  <si>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Fe(OH)</t>
    </r>
    <r>
      <rPr>
        <vertAlign val="subscript"/>
        <sz val="10"/>
        <rFont val="Calibri"/>
        <family val="2"/>
      </rPr>
      <t>3</t>
    </r>
  </si>
  <si>
    <r>
      <t>FePO</t>
    </r>
    <r>
      <rPr>
        <vertAlign val="subscript"/>
        <sz val="10"/>
        <rFont val="Calibri"/>
        <family val="2"/>
      </rPr>
      <t>4</t>
    </r>
  </si>
  <si>
    <r>
      <t>LaF</t>
    </r>
    <r>
      <rPr>
        <vertAlign val="subscript"/>
        <sz val="10"/>
        <rFont val="Calibri"/>
        <family val="2"/>
      </rPr>
      <t>3</t>
    </r>
  </si>
  <si>
    <r>
      <t>La(OH)</t>
    </r>
    <r>
      <rPr>
        <vertAlign val="subscript"/>
        <sz val="10"/>
        <rFont val="Calibri"/>
        <family val="2"/>
      </rPr>
      <t>3</t>
    </r>
  </si>
  <si>
    <r>
      <t>La(IO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</si>
  <si>
    <r>
      <t>La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Arial"/>
        <family val="2"/>
      </rPr>
      <t/>
    </r>
  </si>
  <si>
    <r>
      <t>LaPO</t>
    </r>
    <r>
      <rPr>
        <vertAlign val="subscript"/>
        <sz val="10"/>
        <rFont val="Calibri"/>
        <family val="2"/>
      </rPr>
      <t>4</t>
    </r>
  </si>
  <si>
    <r>
      <t>La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</t>
    </r>
    <r>
      <rPr>
        <vertAlign val="subscript"/>
        <sz val="10"/>
        <rFont val="Calibri"/>
        <family val="2"/>
      </rPr>
      <t>3</t>
    </r>
  </si>
  <si>
    <r>
      <t>PbBr</t>
    </r>
    <r>
      <rPr>
        <vertAlign val="subscript"/>
        <sz val="10"/>
        <rFont val="Calibri"/>
        <family val="2"/>
      </rPr>
      <t>2</t>
    </r>
  </si>
  <si>
    <r>
      <t>PbCO</t>
    </r>
    <r>
      <rPr>
        <vertAlign val="subscript"/>
        <sz val="10"/>
        <rFont val="Calibri"/>
        <family val="2"/>
      </rPr>
      <t>3</t>
    </r>
  </si>
  <si>
    <r>
      <t>PbCl</t>
    </r>
    <r>
      <rPr>
        <vertAlign val="subscript"/>
        <sz val="10"/>
        <rFont val="Calibri"/>
        <family val="2"/>
      </rPr>
      <t>2</t>
    </r>
  </si>
  <si>
    <r>
      <t>PbCrO</t>
    </r>
    <r>
      <rPr>
        <vertAlign val="subscript"/>
        <sz val="10"/>
        <rFont val="Calibri"/>
        <family val="2"/>
      </rPr>
      <t>4</t>
    </r>
  </si>
  <si>
    <r>
      <t>PbF</t>
    </r>
    <r>
      <rPr>
        <vertAlign val="subscript"/>
        <sz val="10"/>
        <rFont val="Calibri"/>
        <family val="2"/>
      </rPr>
      <t>2</t>
    </r>
  </si>
  <si>
    <r>
      <t>Pb(OH)</t>
    </r>
    <r>
      <rPr>
        <vertAlign val="subscript"/>
        <sz val="10"/>
        <rFont val="Calibri"/>
        <family val="2"/>
      </rPr>
      <t>2</t>
    </r>
  </si>
  <si>
    <r>
      <t>PbI</t>
    </r>
    <r>
      <rPr>
        <vertAlign val="subscript"/>
        <sz val="10"/>
        <rFont val="Calibri"/>
        <family val="2"/>
      </rPr>
      <t>2</t>
    </r>
  </si>
  <si>
    <r>
      <t>Pb(IO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</si>
  <si>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PbC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</si>
  <si>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Pb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</si>
  <si>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PbSO</t>
    </r>
    <r>
      <rPr>
        <vertAlign val="subscript"/>
        <sz val="10"/>
        <rFont val="Calibri"/>
        <family val="2"/>
      </rPr>
      <t>4</t>
    </r>
  </si>
  <si>
    <r>
      <t>Pb(SCN)</t>
    </r>
    <r>
      <rPr>
        <vertAlign val="subscript"/>
        <sz val="10"/>
        <rFont val="Calibri"/>
        <family val="2"/>
      </rPr>
      <t>2</t>
    </r>
  </si>
  <si>
    <r>
      <t>Pb(OH)</t>
    </r>
    <r>
      <rPr>
        <vertAlign val="subscript"/>
        <sz val="10"/>
        <rFont val="Calibri"/>
        <family val="2"/>
      </rPr>
      <t>4</t>
    </r>
  </si>
  <si>
    <r>
      <t>Lu(OH)</t>
    </r>
    <r>
      <rPr>
        <vertAlign val="subscript"/>
        <sz val="10"/>
        <rFont val="Calibri"/>
        <family val="2"/>
      </rPr>
      <t>3</t>
    </r>
  </si>
  <si>
    <r>
      <t>MgNH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PO</t>
    </r>
    <r>
      <rPr>
        <vertAlign val="subscript"/>
        <sz val="10"/>
        <rFont val="Calibri"/>
        <family val="2"/>
      </rPr>
      <t>4</t>
    </r>
  </si>
  <si>
    <r>
      <t>NH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PO</t>
    </r>
    <r>
      <rPr>
        <vertAlign val="subscript"/>
        <sz val="10"/>
        <rFont val="Calibri"/>
        <family val="2"/>
      </rPr>
      <t>4</t>
    </r>
  </si>
  <si>
    <r>
      <t>MgCO</t>
    </r>
    <r>
      <rPr>
        <vertAlign val="subscript"/>
        <sz val="10"/>
        <rFont val="Calibri"/>
        <family val="2"/>
      </rPr>
      <t>3</t>
    </r>
  </si>
  <si>
    <r>
      <t>MgCO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hydrate</t>
    </r>
  </si>
  <si>
    <r>
      <t>MgF</t>
    </r>
    <r>
      <rPr>
        <vertAlign val="subscript"/>
        <sz val="10"/>
        <rFont val="Calibri"/>
        <family val="2"/>
      </rPr>
      <t>2</t>
    </r>
  </si>
  <si>
    <r>
      <t>Mg(OH)</t>
    </r>
    <r>
      <rPr>
        <vertAlign val="subscript"/>
        <sz val="10"/>
        <rFont val="Calibri"/>
        <family val="2"/>
      </rPr>
      <t>2</t>
    </r>
  </si>
  <si>
    <r>
      <t>Mg(IO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Arial"/>
        <family val="2"/>
      </rPr>
      <t/>
    </r>
  </si>
  <si>
    <r>
      <t>·4H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</si>
  <si>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MnCO</t>
    </r>
    <r>
      <rPr>
        <vertAlign val="subscript"/>
        <sz val="10"/>
        <rFont val="Calibri"/>
        <family val="2"/>
      </rPr>
      <t>3</t>
    </r>
  </si>
  <si>
    <r>
      <t>Mn(OH)</t>
    </r>
    <r>
      <rPr>
        <vertAlign val="subscript"/>
        <sz val="10"/>
        <rFont val="Calibri"/>
        <family val="2"/>
      </rPr>
      <t>2</t>
    </r>
  </si>
  <si>
    <r>
      <t>MnC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  <r>
      <rPr>
        <sz val="10"/>
        <rFont val="Arial"/>
        <family val="2"/>
      </rPr>
      <t/>
    </r>
  </si>
  <si>
    <r>
      <t>Mn(8-quinolinolate)</t>
    </r>
    <r>
      <rPr>
        <vertAlign val="subscript"/>
        <sz val="10"/>
        <rFont val="Calibri"/>
        <family val="2"/>
      </rPr>
      <t>2</t>
    </r>
  </si>
  <si>
    <r>
      <t>Hg</t>
    </r>
    <r>
      <rPr>
        <vertAlign val="subscript"/>
        <sz val="10"/>
        <rFont val="Calibri"/>
        <family val="2"/>
      </rPr>
      <t>2</t>
    </r>
    <r>
      <rPr>
        <vertAlign val="superscript"/>
        <sz val="10"/>
        <rFont val="Calibri"/>
        <family val="2"/>
      </rPr>
      <t>2+</t>
    </r>
  </si>
  <si>
    <r>
      <t>Hg</t>
    </r>
    <r>
      <rPr>
        <vertAlign val="superscript"/>
        <sz val="10"/>
        <rFont val="Calibri"/>
        <family val="2"/>
      </rPr>
      <t>2+</t>
    </r>
  </si>
  <si>
    <r>
      <t>Nd(OH)</t>
    </r>
    <r>
      <rPr>
        <vertAlign val="subscript"/>
        <sz val="10"/>
        <rFont val="Calibri"/>
        <family val="2"/>
      </rPr>
      <t>3</t>
    </r>
  </si>
  <si>
    <r>
      <t>NiCO</t>
    </r>
    <r>
      <rPr>
        <vertAlign val="subscript"/>
        <sz val="10"/>
        <rFont val="Calibri"/>
        <family val="2"/>
      </rPr>
      <t>3</t>
    </r>
  </si>
  <si>
    <r>
      <t>Ni(OH)</t>
    </r>
    <r>
      <rPr>
        <vertAlign val="subscript"/>
        <sz val="10"/>
        <rFont val="Calibri"/>
        <family val="2"/>
      </rPr>
      <t>2</t>
    </r>
  </si>
  <si>
    <r>
      <t>Ni(IO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</si>
  <si>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NiC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</si>
  <si>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Ni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</si>
  <si>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Ni(8-quinolinolate)</t>
    </r>
    <r>
      <rPr>
        <vertAlign val="subscript"/>
        <sz val="10"/>
        <rFont val="Calibri"/>
        <family val="2"/>
      </rPr>
      <t>2</t>
    </r>
  </si>
  <si>
    <r>
      <t>K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SiF</t>
    </r>
    <r>
      <rPr>
        <vertAlign val="subscript"/>
        <sz val="10"/>
        <rFont val="Calibri"/>
        <family val="2"/>
      </rPr>
      <t>6</t>
    </r>
  </si>
  <si>
    <r>
      <t>SiF</t>
    </r>
    <r>
      <rPr>
        <vertAlign val="subscript"/>
        <sz val="10"/>
        <rFont val="Calibri"/>
        <family val="2"/>
      </rPr>
      <t>6</t>
    </r>
  </si>
  <si>
    <r>
      <t>KIO</t>
    </r>
    <r>
      <rPr>
        <vertAlign val="subscript"/>
        <sz val="10"/>
        <rFont val="Calibri"/>
        <family val="2"/>
      </rPr>
      <t>4</t>
    </r>
  </si>
  <si>
    <r>
      <t>IO</t>
    </r>
    <r>
      <rPr>
        <vertAlign val="subscript"/>
        <sz val="10"/>
        <rFont val="Calibri"/>
        <family val="2"/>
      </rPr>
      <t>4</t>
    </r>
  </si>
  <si>
    <r>
      <t>Pr(OH)</t>
    </r>
    <r>
      <rPr>
        <vertAlign val="subscript"/>
        <sz val="10"/>
        <rFont val="Calibri"/>
        <family val="2"/>
      </rPr>
      <t>3</t>
    </r>
  </si>
  <si>
    <r>
      <t>Sm(OH)</t>
    </r>
    <r>
      <rPr>
        <vertAlign val="subscript"/>
        <sz val="10"/>
        <rFont val="Calibri"/>
        <family val="2"/>
      </rPr>
      <t>3</t>
    </r>
  </si>
  <si>
    <r>
      <t>ScF</t>
    </r>
    <r>
      <rPr>
        <vertAlign val="subscript"/>
        <sz val="10"/>
        <rFont val="Calibri"/>
        <family val="2"/>
      </rPr>
      <t>3</t>
    </r>
  </si>
  <si>
    <r>
      <t>Sc(OH)</t>
    </r>
    <r>
      <rPr>
        <vertAlign val="subscript"/>
        <sz val="10"/>
        <rFont val="Calibri"/>
        <family val="2"/>
      </rPr>
      <t>3</t>
    </r>
  </si>
  <si>
    <r>
      <t>Ag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CrO</t>
    </r>
    <r>
      <rPr>
        <vertAlign val="subscript"/>
        <sz val="10"/>
        <rFont val="Calibri"/>
        <family val="2"/>
      </rPr>
      <t>4</t>
    </r>
  </si>
  <si>
    <r>
      <t>AgIO</t>
    </r>
    <r>
      <rPr>
        <vertAlign val="subscript"/>
        <sz val="10"/>
        <rFont val="Calibri"/>
        <family val="2"/>
      </rPr>
      <t>3</t>
    </r>
  </si>
  <si>
    <r>
      <t>Ag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</si>
  <si>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Na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AlF</t>
    </r>
    <r>
      <rPr>
        <vertAlign val="subscript"/>
        <sz val="10"/>
        <rFont val="Calibri"/>
        <family val="2"/>
      </rPr>
      <t>6</t>
    </r>
  </si>
  <si>
    <r>
      <t>AlF</t>
    </r>
    <r>
      <rPr>
        <vertAlign val="subscript"/>
        <sz val="10"/>
        <rFont val="Calibri"/>
        <family val="2"/>
      </rPr>
      <t>6</t>
    </r>
  </si>
  <si>
    <r>
      <t>SrCO</t>
    </r>
    <r>
      <rPr>
        <vertAlign val="subscript"/>
        <sz val="10"/>
        <rFont val="Calibri"/>
        <family val="2"/>
      </rPr>
      <t>3</t>
    </r>
  </si>
  <si>
    <r>
      <t>SrCrO</t>
    </r>
    <r>
      <rPr>
        <vertAlign val="subscript"/>
        <sz val="10"/>
        <rFont val="Calibri"/>
        <family val="2"/>
      </rPr>
      <t>4</t>
    </r>
  </si>
  <si>
    <r>
      <t>SrF</t>
    </r>
    <r>
      <rPr>
        <vertAlign val="subscript"/>
        <sz val="10"/>
        <rFont val="Calibri"/>
        <family val="2"/>
      </rPr>
      <t>2</t>
    </r>
  </si>
  <si>
    <r>
      <t>Sr(IO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</si>
  <si>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Sr(IO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hydrate</t>
    </r>
  </si>
  <si>
    <r>
      <t>SrC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  <r>
      <rPr>
        <sz val="10"/>
        <rFont val="Arial"/>
        <family val="2"/>
      </rPr>
      <t/>
    </r>
  </si>
  <si>
    <r>
      <t>Sr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</si>
  <si>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Sr(8-quinolinolate)</t>
    </r>
    <r>
      <rPr>
        <vertAlign val="subscript"/>
        <sz val="10"/>
        <rFont val="Calibri"/>
        <family val="2"/>
      </rPr>
      <t>2</t>
    </r>
  </si>
  <si>
    <r>
      <t>SrSO</t>
    </r>
    <r>
      <rPr>
        <vertAlign val="subscript"/>
        <sz val="10"/>
        <rFont val="Calibri"/>
        <family val="2"/>
      </rPr>
      <t>4</t>
    </r>
  </si>
  <si>
    <r>
      <t>Tb(OH)</t>
    </r>
    <r>
      <rPr>
        <vertAlign val="subscript"/>
        <sz val="10"/>
        <rFont val="Calibri"/>
        <family val="2"/>
      </rPr>
      <t>3</t>
    </r>
  </si>
  <si>
    <r>
      <t>Tl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CrO</t>
    </r>
    <r>
      <rPr>
        <vertAlign val="subscript"/>
        <sz val="10"/>
        <rFont val="Calibri"/>
        <family val="2"/>
      </rPr>
      <t>4</t>
    </r>
  </si>
  <si>
    <r>
      <t>TlIO</t>
    </r>
    <r>
      <rPr>
        <vertAlign val="subscript"/>
        <sz val="10"/>
        <rFont val="Calibri"/>
        <family val="2"/>
      </rPr>
      <t>3</t>
    </r>
  </si>
  <si>
    <r>
      <t>Tl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</si>
  <si>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Tl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</t>
    </r>
  </si>
  <si>
    <r>
      <t>Tl(OH)</t>
    </r>
    <r>
      <rPr>
        <vertAlign val="subscript"/>
        <sz val="10"/>
        <rFont val="Calibri"/>
        <family val="2"/>
      </rPr>
      <t>3</t>
    </r>
  </si>
  <si>
    <r>
      <t>Tl(8-quinolinolate)</t>
    </r>
    <r>
      <rPr>
        <vertAlign val="subscript"/>
        <sz val="10"/>
        <rFont val="Calibri"/>
        <family val="2"/>
      </rPr>
      <t>3</t>
    </r>
  </si>
  <si>
    <r>
      <t>Th(HPO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</si>
  <si>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Th(OH)</t>
    </r>
    <r>
      <rPr>
        <vertAlign val="subscript"/>
        <sz val="10"/>
        <rFont val="Calibri"/>
        <family val="2"/>
      </rPr>
      <t>4</t>
    </r>
  </si>
  <si>
    <r>
      <t>Th(IO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</si>
  <si>
    <r>
      <t>Th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</si>
  <si>
    <r>
      <t>Tm(OH)</t>
    </r>
    <r>
      <rPr>
        <vertAlign val="subscript"/>
        <sz val="10"/>
        <rFont val="Calibri"/>
        <family val="2"/>
      </rPr>
      <t>3</t>
    </r>
  </si>
  <si>
    <r>
      <t>Sn(OH)</t>
    </r>
    <r>
      <rPr>
        <vertAlign val="subscript"/>
        <sz val="10"/>
        <rFont val="Calibri"/>
        <family val="2"/>
      </rPr>
      <t>2</t>
    </r>
  </si>
  <si>
    <r>
      <t>Sn(OH)</t>
    </r>
    <r>
      <rPr>
        <vertAlign val="subscript"/>
        <sz val="10"/>
        <rFont val="Calibri"/>
        <family val="2"/>
      </rPr>
      <t>4</t>
    </r>
  </si>
  <si>
    <r>
      <t>Ti(OH)</t>
    </r>
    <r>
      <rPr>
        <vertAlign val="subscript"/>
        <sz val="10"/>
        <rFont val="Calibri"/>
        <family val="2"/>
      </rPr>
      <t>3</t>
    </r>
  </si>
  <si>
    <r>
      <t>TiO(OH)</t>
    </r>
    <r>
      <rPr>
        <vertAlign val="subscript"/>
        <sz val="10"/>
        <rFont val="Calibri"/>
        <family val="2"/>
      </rPr>
      <t>2</t>
    </r>
  </si>
  <si>
    <r>
      <t>O(OH)</t>
    </r>
    <r>
      <rPr>
        <vertAlign val="subscript"/>
        <sz val="10"/>
        <rFont val="Calibri"/>
        <family val="2"/>
      </rPr>
      <t>2</t>
    </r>
  </si>
  <si>
    <r>
      <t>Y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</si>
  <si>
    <r>
      <t>YF</t>
    </r>
    <r>
      <rPr>
        <vertAlign val="subscript"/>
        <sz val="10"/>
        <rFont val="Calibri"/>
        <family val="2"/>
      </rPr>
      <t>3</t>
    </r>
  </si>
  <si>
    <r>
      <t>Y(OH)</t>
    </r>
    <r>
      <rPr>
        <vertAlign val="subscript"/>
        <sz val="10"/>
        <rFont val="Calibri"/>
        <family val="2"/>
      </rPr>
      <t>3</t>
    </r>
  </si>
  <si>
    <r>
      <t>Y(IO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Arial"/>
        <family val="2"/>
      </rPr>
      <t/>
    </r>
  </si>
  <si>
    <r>
      <t>Y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</si>
  <si>
    <r>
      <t>ZnCO</t>
    </r>
    <r>
      <rPr>
        <vertAlign val="subscript"/>
        <sz val="10"/>
        <rFont val="Calibri"/>
        <family val="2"/>
      </rPr>
      <t>3</t>
    </r>
  </si>
  <si>
    <r>
      <t>Zn(OH)</t>
    </r>
    <r>
      <rPr>
        <vertAlign val="subscript"/>
        <sz val="10"/>
        <rFont val="Calibri"/>
        <family val="2"/>
      </rPr>
      <t>2</t>
    </r>
  </si>
  <si>
    <r>
      <t>Zn(IO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</si>
  <si>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ZnC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</si>
  <si>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Zn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</si>
  <si>
    <r>
      <t>ZrO(OH)</t>
    </r>
    <r>
      <rPr>
        <vertAlign val="subscript"/>
        <sz val="10"/>
        <rFont val="Calibri"/>
        <family val="2"/>
      </rPr>
      <t>2</t>
    </r>
  </si>
  <si>
    <r>
      <t>Zr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(PO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</si>
  <si>
    <r>
      <t>d</t>
    </r>
    <r>
      <rPr>
        <b/>
        <sz val="10"/>
        <rFont val="Calibri"/>
        <family val="2"/>
      </rPr>
      <t xml:space="preserve"> (nm)</t>
    </r>
  </si>
  <si>
    <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AsO</t>
    </r>
    <r>
      <rPr>
        <vertAlign val="subscript"/>
        <sz val="10"/>
        <rFont val="Calibri"/>
        <family val="2"/>
      </rPr>
      <t>4</t>
    </r>
  </si>
  <si>
    <r>
      <t>BrO</t>
    </r>
    <r>
      <rPr>
        <vertAlign val="subscript"/>
        <sz val="10"/>
        <rFont val="Calibri"/>
        <family val="2"/>
      </rPr>
      <t>3</t>
    </r>
  </si>
  <si>
    <r>
      <t>HCO</t>
    </r>
    <r>
      <rPr>
        <vertAlign val="subscript"/>
        <sz val="10"/>
        <rFont val="Calibri"/>
        <family val="2"/>
      </rPr>
      <t>3</t>
    </r>
  </si>
  <si>
    <r>
      <t>CHO</t>
    </r>
    <r>
      <rPr>
        <vertAlign val="subscript"/>
        <sz val="10"/>
        <rFont val="Calibri"/>
        <family val="2"/>
      </rPr>
      <t>2</t>
    </r>
  </si>
  <si>
    <r>
      <t>(COO)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</si>
  <si>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</si>
  <si>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</si>
  <si>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ClO</t>
    </r>
    <r>
      <rPr>
        <vertAlign val="subscript"/>
        <sz val="10"/>
        <rFont val="Calibri"/>
        <family val="2"/>
      </rPr>
      <t>2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</si>
  <si>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ClCOO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</si>
  <si>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</si>
  <si>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CHCl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</si>
  <si>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Cl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</si>
  <si>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CCl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</si>
  <si>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</si>
  <si>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</si>
  <si>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</si>
  <si>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(CH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</si>
  <si>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6</t>
    </r>
  </si>
  <si>
    <r>
      <t>(CHOHCOO)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</si>
  <si>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</si>
  <si>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=CHCH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</si>
  <si>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</si>
  <si>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</si>
  <si>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</si>
  <si>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(CH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C=CHCOO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</si>
  <si>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N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7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</si>
  <si>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(NO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</si>
  <si>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7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</si>
  <si>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(OH)(COO)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</si>
  <si>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7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</si>
  <si>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(OH)(COOH)(COO)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</si>
  <si>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7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</si>
  <si>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(OH)(COOH)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(COO)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</si>
  <si>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</si>
  <si>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</si>
  <si>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10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</si>
  <si>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</si>
  <si>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ClO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</si>
  <si>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ClCOO</t>
    </r>
  </si>
  <si>
    <r>
      <t>C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</si>
  <si>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</si>
  <si>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</si>
  <si>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OHCOO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</si>
  <si>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</si>
  <si>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(COO)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</si>
  <si>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</si>
  <si>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</si>
  <si>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</si>
  <si>
    <r>
      <t>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</si>
  <si>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</si>
  <si>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</si>
  <si>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13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11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</si>
  <si>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(C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CHCOO</t>
    </r>
  </si>
  <si>
    <r>
      <t>ClO</t>
    </r>
    <r>
      <rPr>
        <vertAlign val="subscript"/>
        <sz val="10"/>
        <rFont val="Calibri"/>
        <family val="2"/>
      </rPr>
      <t>2</t>
    </r>
  </si>
  <si>
    <r>
      <t>ClO</t>
    </r>
    <r>
      <rPr>
        <vertAlign val="subscript"/>
        <sz val="10"/>
        <rFont val="Calibri"/>
        <family val="2"/>
      </rPr>
      <t>3</t>
    </r>
  </si>
  <si>
    <r>
      <t>ClO</t>
    </r>
    <r>
      <rPr>
        <vertAlign val="subscript"/>
        <sz val="10"/>
        <rFont val="Calibri"/>
        <family val="2"/>
      </rPr>
      <t>4</t>
    </r>
  </si>
  <si>
    <r>
      <t>Fe(CN)</t>
    </r>
    <r>
      <rPr>
        <vertAlign val="subscript"/>
        <sz val="10"/>
        <rFont val="Calibri"/>
        <family val="2"/>
      </rPr>
      <t>6</t>
    </r>
  </si>
  <si>
    <r>
      <t>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</si>
  <si>
    <r>
      <t>Hg</t>
    </r>
    <r>
      <rPr>
        <vertAlign val="subscript"/>
        <sz val="10"/>
        <rFont val="Calibri"/>
        <family val="2"/>
      </rPr>
      <t>2</t>
    </r>
  </si>
  <si>
    <r>
      <t>MnO</t>
    </r>
    <r>
      <rPr>
        <vertAlign val="subscript"/>
        <sz val="10"/>
        <rFont val="Calibri"/>
        <family val="2"/>
      </rPr>
      <t>4</t>
    </r>
  </si>
  <si>
    <r>
      <t>MoO</t>
    </r>
    <r>
      <rPr>
        <vertAlign val="subscript"/>
        <sz val="10"/>
        <rFont val="Calibri"/>
        <family val="2"/>
      </rPr>
      <t>4</t>
    </r>
  </si>
  <si>
    <r>
      <t>NH</t>
    </r>
    <r>
      <rPr>
        <vertAlign val="subscript"/>
        <sz val="10"/>
        <rFont val="Calibri"/>
        <family val="2"/>
      </rPr>
      <t>4</t>
    </r>
  </si>
  <si>
    <r>
      <t>CH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N</t>
    </r>
  </si>
  <si>
    <r>
      <t>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</si>
  <si>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N</t>
    </r>
  </si>
  <si>
    <r>
      <t>(CH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</si>
  <si>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</si>
  <si>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10</t>
    </r>
    <r>
      <rPr>
        <sz val="10"/>
        <rFont val="Calibri"/>
        <family val="2"/>
      </rPr>
      <t>N</t>
    </r>
  </si>
  <si>
    <r>
      <t>(CH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NH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</si>
  <si>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)NH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</si>
  <si>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12</t>
    </r>
    <r>
      <rPr>
        <sz val="10"/>
        <rFont val="Calibri"/>
        <family val="2"/>
      </rPr>
      <t>N</t>
    </r>
  </si>
  <si>
    <r>
      <t>(CH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</si>
  <si>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</si>
  <si>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16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</si>
  <si>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NH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</si>
  <si>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</si>
  <si>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20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</si>
  <si>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N</t>
    </r>
  </si>
  <si>
    <r>
      <t>C</t>
    </r>
    <r>
      <rPr>
        <vertAlign val="subscript"/>
        <sz val="10"/>
        <rFont val="Calibri"/>
        <family val="2"/>
      </rPr>
      <t>9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22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</si>
  <si>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NH</t>
    </r>
  </si>
  <si>
    <r>
      <t>C</t>
    </r>
    <r>
      <rPr>
        <vertAlign val="subscript"/>
        <sz val="10"/>
        <rFont val="Calibri"/>
        <family val="2"/>
      </rPr>
      <t>12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28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</si>
  <si>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N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</si>
  <si>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NO</t>
    </r>
    <r>
      <rPr>
        <vertAlign val="subscript"/>
        <sz val="10"/>
        <rFont val="Calibri"/>
        <family val="2"/>
      </rPr>
      <t>2</t>
    </r>
  </si>
  <si>
    <r>
      <t>NH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COOH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</si>
  <si>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NO</t>
    </r>
    <r>
      <rPr>
        <vertAlign val="subscript"/>
        <sz val="10"/>
        <rFont val="Calibri"/>
        <family val="2"/>
      </rPr>
      <t>2</t>
    </r>
  </si>
  <si>
    <r>
      <t>NH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</t>
    </r>
  </si>
  <si>
    <r>
      <t>NO</t>
    </r>
    <r>
      <rPr>
        <vertAlign val="subscript"/>
        <sz val="10"/>
        <rFont val="Calibri"/>
        <family val="2"/>
      </rPr>
      <t>2</t>
    </r>
  </si>
  <si>
    <r>
      <t>NO</t>
    </r>
    <r>
      <rPr>
        <vertAlign val="subscript"/>
        <sz val="10"/>
        <rFont val="Calibri"/>
        <family val="2"/>
      </rPr>
      <t>3</t>
    </r>
  </si>
  <si>
    <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PO</t>
    </r>
    <r>
      <rPr>
        <vertAlign val="subscript"/>
        <sz val="10"/>
        <rFont val="Calibri"/>
        <family val="2"/>
      </rPr>
      <t>4</t>
    </r>
  </si>
  <si>
    <r>
      <t>SO</t>
    </r>
    <r>
      <rPr>
        <vertAlign val="subscript"/>
        <sz val="10"/>
        <rFont val="Calibri"/>
        <family val="2"/>
      </rPr>
      <t>3</t>
    </r>
  </si>
  <si>
    <r>
      <t>HSO</t>
    </r>
    <r>
      <rPr>
        <vertAlign val="subscript"/>
        <sz val="10"/>
        <rFont val="Calibri"/>
        <family val="2"/>
      </rPr>
      <t>3</t>
    </r>
  </si>
  <si>
    <r>
      <t>S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</si>
  <si>
    <r>
      <t>S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</si>
  <si>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S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6</t>
    </r>
  </si>
  <si>
    <r>
      <t>S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8</t>
    </r>
  </si>
  <si>
    <r>
      <t>SeO</t>
    </r>
    <r>
      <rPr>
        <vertAlign val="subscript"/>
        <sz val="10"/>
        <rFont val="Calibri"/>
        <family val="2"/>
      </rPr>
      <t>4</t>
    </r>
  </si>
  <si>
    <r>
      <t>WO</t>
    </r>
    <r>
      <rPr>
        <vertAlign val="subscript"/>
        <sz val="10"/>
        <rFont val="Calibri"/>
        <family val="2"/>
      </rPr>
      <t>4</t>
    </r>
  </si>
  <si>
    <r>
      <t>M</t>
    </r>
    <r>
      <rPr>
        <vertAlign val="subscript"/>
        <sz val="11"/>
        <rFont val="Calibri"/>
        <family val="2"/>
      </rPr>
      <t>a</t>
    </r>
    <r>
      <rPr>
        <sz val="11"/>
        <rFont val="Calibri"/>
        <family val="2"/>
      </rPr>
      <t>X</t>
    </r>
    <r>
      <rPr>
        <vertAlign val="subscript"/>
        <sz val="11"/>
        <rFont val="Calibri"/>
        <family val="2"/>
      </rPr>
      <t>b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s</t>
    </r>
    <r>
      <rPr>
        <sz val="11"/>
        <rFont val="Calibri"/>
        <family val="2"/>
      </rPr>
      <t>) ⇌ aM</t>
    </r>
    <r>
      <rPr>
        <vertAlign val="superscript"/>
        <sz val="11"/>
        <rFont val="Calibri"/>
        <family val="2"/>
      </rPr>
      <t>m+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aq</t>
    </r>
    <r>
      <rPr>
        <sz val="11"/>
        <rFont val="Calibri"/>
        <family val="2"/>
      </rPr>
      <t>) + bX</t>
    </r>
    <r>
      <rPr>
        <vertAlign val="superscript"/>
        <sz val="11"/>
        <rFont val="Calibri"/>
        <family val="2"/>
      </rPr>
      <t>x</t>
    </r>
    <r>
      <rPr>
        <vertAlign val="superscript"/>
        <sz val="11"/>
        <rFont val="Calibri"/>
        <family val="2"/>
      </rPr>
      <t>−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aq</t>
    </r>
    <r>
      <rPr>
        <sz val="11"/>
        <rFont val="Calibri"/>
        <family val="2"/>
      </rPr>
      <t>)</t>
    </r>
  </si>
  <si>
    <r>
      <t xml:space="preserve">The intrinsic solubility, </t>
    </r>
    <r>
      <rPr>
        <i/>
        <sz val="11"/>
        <rFont val="Calibri"/>
        <family val="2"/>
      </rPr>
      <t>s</t>
    </r>
    <r>
      <rPr>
        <sz val="11"/>
        <rFont val="Calibri"/>
        <family val="2"/>
      </rPr>
      <t>, is equal to:</t>
    </r>
  </si>
  <si>
    <t>Click on the 'calculation' worksheet and enter a formula for an insoluble salt.</t>
  </si>
  <si>
    <r>
      <t>[M</t>
    </r>
    <r>
      <rPr>
        <vertAlign val="superscript"/>
        <sz val="11"/>
        <rFont val="Calibri"/>
        <family val="2"/>
      </rPr>
      <t>m+</t>
    </r>
    <r>
      <rPr>
        <sz val="11"/>
        <rFont val="Calibri"/>
        <family val="2"/>
      </rPr>
      <t>]</t>
    </r>
  </si>
  <si>
    <r>
      <rPr>
        <i/>
        <sz val="11"/>
        <rFont val="Calibri"/>
        <family val="2"/>
      </rPr>
      <t>s</t>
    </r>
    <r>
      <rPr>
        <sz val="11"/>
        <rFont val="Calibri"/>
        <family val="2"/>
      </rPr>
      <t xml:space="preserve"> = </t>
    </r>
  </si>
  <si>
    <t>and</t>
  </si>
  <si>
    <r>
      <t>[X</t>
    </r>
    <r>
      <rPr>
        <vertAlign val="superscript"/>
        <sz val="11"/>
        <rFont val="Calibri"/>
        <family val="2"/>
      </rPr>
      <t>x</t>
    </r>
    <r>
      <rPr>
        <vertAlign val="superscript"/>
        <sz val="11"/>
        <rFont val="Calibri"/>
        <family val="2"/>
      </rPr>
      <t>−</t>
    </r>
    <r>
      <rPr>
        <sz val="11"/>
        <rFont val="Calibri"/>
        <family val="2"/>
      </rPr>
      <t>]</t>
    </r>
  </si>
  <si>
    <r>
      <t>M</t>
    </r>
    <r>
      <rPr>
        <vertAlign val="subscript"/>
        <sz val="11"/>
        <rFont val="Calibri"/>
        <family val="2"/>
      </rPr>
      <t>a</t>
    </r>
    <r>
      <rPr>
        <sz val="11"/>
        <rFont val="Calibri"/>
        <family val="2"/>
      </rPr>
      <t>X</t>
    </r>
    <r>
      <rPr>
        <vertAlign val="subscript"/>
        <sz val="11"/>
        <rFont val="Calibri"/>
        <family val="2"/>
      </rPr>
      <t>b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s</t>
    </r>
    <r>
      <rPr>
        <sz val="11"/>
        <rFont val="Calibri"/>
        <family val="2"/>
      </rPr>
      <t>) ⇌ aM</t>
    </r>
    <r>
      <rPr>
        <vertAlign val="superscript"/>
        <sz val="11"/>
        <rFont val="Calibri"/>
        <family val="2"/>
      </rPr>
      <t>m+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aq</t>
    </r>
    <r>
      <rPr>
        <sz val="11"/>
        <rFont val="Calibri"/>
        <family val="2"/>
      </rPr>
      <t>) + bX</t>
    </r>
    <r>
      <rPr>
        <vertAlign val="superscript"/>
        <sz val="11"/>
        <rFont val="Calibri"/>
        <family val="2"/>
      </rPr>
      <t>x−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aq</t>
    </r>
    <r>
      <rPr>
        <sz val="11"/>
        <rFont val="Calibri"/>
        <family val="2"/>
      </rPr>
      <t>)</t>
    </r>
  </si>
  <si>
    <t>2. Enter any other ions that are present and their concentrations in the unshaded boxes:</t>
  </si>
  <si>
    <r>
      <t xml:space="preserve">Using </t>
    </r>
    <r>
      <rPr>
        <i/>
        <sz val="11"/>
        <rFont val="Calibri"/>
        <family val="2"/>
      </rPr>
      <t>K</t>
    </r>
    <r>
      <rPr>
        <vertAlign val="subscript"/>
        <sz val="11"/>
        <rFont val="Calibri"/>
        <family val="2"/>
      </rPr>
      <t>sp</t>
    </r>
    <r>
      <rPr>
        <sz val="11"/>
        <rFont val="Calibri"/>
        <family val="2"/>
      </rPr>
      <t>′ and rearranging:</t>
    </r>
  </si>
  <si>
    <t xml:space="preserve">Note 1: </t>
  </si>
  <si>
    <t>The chemical formula must be typed identical to how it is written in the 'Ksp lookup table'.</t>
  </si>
  <si>
    <t xml:space="preserve">Note 2: </t>
  </si>
  <si>
    <t>Enter any other ions that are present and their concentrations to calculate the ionic strength.</t>
  </si>
  <si>
    <r>
      <t xml:space="preserve">The spreadsheet looks up </t>
    </r>
    <r>
      <rPr>
        <i/>
        <sz val="11"/>
        <rFont val="Calibri"/>
        <family val="2"/>
      </rPr>
      <t>K</t>
    </r>
    <r>
      <rPr>
        <vertAlign val="subscript"/>
        <sz val="11"/>
        <rFont val="Calibri"/>
        <family val="2"/>
      </rPr>
      <t>sp</t>
    </r>
    <r>
      <rPr>
        <sz val="11"/>
        <rFont val="Calibri"/>
        <family val="2"/>
      </rPr>
      <t xml:space="preserve"> and calculates </t>
    </r>
    <r>
      <rPr>
        <i/>
        <sz val="11"/>
        <rFont val="Calibri"/>
        <family val="2"/>
      </rPr>
      <t>s</t>
    </r>
    <r>
      <rPr>
        <sz val="11"/>
        <rFont val="Calibri"/>
        <family val="2"/>
      </rPr>
      <t xml:space="preserve"> neglecting ionic strength.</t>
    </r>
  </si>
  <si>
    <r>
      <t xml:space="preserve">Some </t>
    </r>
    <r>
      <rPr>
        <i/>
        <sz val="11"/>
        <rFont val="Calibri"/>
        <family val="2"/>
      </rPr>
      <t>K</t>
    </r>
    <r>
      <rPr>
        <vertAlign val="subscript"/>
        <sz val="11"/>
        <rFont val="Calibri"/>
        <family val="2"/>
      </rPr>
      <t>sp</t>
    </r>
    <r>
      <rPr>
        <sz val="11"/>
        <rFont val="Calibri"/>
        <family val="2"/>
      </rPr>
      <t xml:space="preserve"> values are for hydrated solids, but listed here as the simple salt</t>
    </r>
    <r>
      <rPr>
        <sz val="11"/>
        <rFont val="Calibri"/>
        <family val="2"/>
      </rPr>
      <t>.</t>
    </r>
  </si>
  <si>
    <t xml:space="preserve">Note 0: </t>
  </si>
  <si>
    <t>Enter data only in the unshaded cells. Do not overwrite the formulas elsewhere.</t>
  </si>
  <si>
    <t>Limitations:</t>
  </si>
  <si>
    <t>The calculation does not account for the presence of a common ion.</t>
  </si>
  <si>
    <t>The calculation does not account for any competing equilibria.</t>
  </si>
  <si>
    <r>
      <t xml:space="preserve">where </t>
    </r>
    <r>
      <rPr>
        <i/>
        <sz val="11"/>
        <rFont val="Calibri"/>
        <family val="2"/>
      </rPr>
      <t>K</t>
    </r>
    <r>
      <rPr>
        <i/>
        <vertAlign val="subscript"/>
        <sz val="11"/>
        <rFont val="Calibri"/>
        <family val="2"/>
      </rPr>
      <t>sp</t>
    </r>
    <r>
      <rPr>
        <sz val="11"/>
        <rFont val="Arial"/>
        <family val="2"/>
      </rPr>
      <t>′</t>
    </r>
    <r>
      <rPr>
        <sz val="11"/>
        <rFont val="Calibri"/>
        <family val="2"/>
      </rPr>
      <t xml:space="preserve"> is calculated using the thermodynamic </t>
    </r>
    <r>
      <rPr>
        <i/>
        <sz val="11"/>
        <rFont val="Calibri"/>
        <family val="2"/>
      </rPr>
      <t>K</t>
    </r>
    <r>
      <rPr>
        <i/>
        <vertAlign val="subscript"/>
        <sz val="11"/>
        <rFont val="Calibri"/>
        <family val="2"/>
      </rPr>
      <t>sp</t>
    </r>
    <r>
      <rPr>
        <sz val="11"/>
        <rFont val="Calibri"/>
        <family val="2"/>
      </rPr>
      <t xml:space="preserve"> from the lookup table and activity coefficients</t>
    </r>
  </si>
  <si>
    <t xml:space="preserve">  calculated from the Debye-Huckel equation (see activity-coefficients.xls).</t>
  </si>
  <si>
    <t>calcite</t>
  </si>
  <si>
    <t>aragonite</t>
  </si>
  <si>
    <t>CaMg</t>
  </si>
  <si>
    <t>1. Click on the unshaded drop-down cell to select an insoluble precipitate:</t>
  </si>
  <si>
    <r>
      <t>CaC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·H2O</t>
    </r>
  </si>
  <si>
    <t xml:space="preserve">ver. </t>
  </si>
  <si>
    <t>Instructions</t>
  </si>
  <si>
    <t>The 'ion size factor' worksheet lists the ions for which data is available to find activity coefficients.</t>
  </si>
  <si>
    <t>Y(OH)3</t>
  </si>
  <si>
    <r>
      <t xml:space="preserve">These concentrations are used to calculate </t>
    </r>
    <r>
      <rPr>
        <i/>
        <sz val="11"/>
        <rFont val="Calibri"/>
        <family val="2"/>
      </rPr>
      <t>K</t>
    </r>
    <r>
      <rPr>
        <i/>
        <vertAlign val="subscript"/>
        <sz val="11"/>
        <rFont val="Calibri"/>
        <family val="2"/>
      </rPr>
      <t>sp</t>
    </r>
    <r>
      <rPr>
        <i/>
        <sz val="11"/>
        <rFont val="Calibri"/>
        <family val="2"/>
      </rPr>
      <t>'</t>
    </r>
    <r>
      <rPr>
        <sz val="11"/>
        <rFont val="Calibri"/>
        <family val="2"/>
      </rPr>
      <t xml:space="preserve"> and then the solubility, </t>
    </r>
    <r>
      <rPr>
        <i/>
        <sz val="11"/>
        <rFont val="Calibri"/>
        <family val="2"/>
      </rPr>
      <t>s</t>
    </r>
    <r>
      <rPr>
        <sz val="11"/>
        <rFont val="Calibri"/>
        <family val="2"/>
      </rPr>
      <t>.</t>
    </r>
  </si>
  <si>
    <t>Copyright 2007-2015 Brian M. Tissue, all rights reserved.</t>
  </si>
  <si>
    <r>
      <t xml:space="preserve">For use with Brian M. Tissue, </t>
    </r>
    <r>
      <rPr>
        <i/>
        <sz val="11"/>
        <rFont val="Calibri"/>
        <family val="2"/>
      </rPr>
      <t>Basics of Analytical Chemistry and Chemical Equilibria,</t>
    </r>
    <r>
      <rPr>
        <sz val="11"/>
        <rFont val="Calibri"/>
        <family val="2"/>
      </rPr>
      <t xml:space="preserve"> (Wiley: New York, 2013).</t>
    </r>
  </si>
  <si>
    <t>http://www.tissuegroup.chem.vt.edu/a-text/index.html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</si>
</sst>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E+00"/>
    <numFmt numFmtId="166" formatCode="0.0"/>
  </numFmts>
  <fonts count="2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vertAlign val="subscript"/>
      <sz val="11"/>
      <name val="Calibri"/>
      <family val="2"/>
    </font>
    <font>
      <i/>
      <vertAlign val="subscript"/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bscript"/>
      <sz val="10"/>
      <name val="Calibri"/>
      <family val="2"/>
    </font>
    <font>
      <u/>
      <sz val="11"/>
      <name val="Calibri"/>
      <family val="2"/>
    </font>
    <font>
      <sz val="11"/>
      <name val="Arial"/>
      <family val="2"/>
    </font>
    <font>
      <vertAlign val="superscript"/>
      <sz val="11"/>
      <name val="Calibri"/>
      <family val="2"/>
    </font>
    <font>
      <b/>
      <i/>
      <vertAlign val="subscript"/>
      <sz val="10"/>
      <name val="Calibri"/>
      <family val="2"/>
    </font>
    <font>
      <b/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7" fillId="0" borderId="0" xfId="0" applyFont="1" applyFill="1"/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8" fillId="0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165" fontId="18" fillId="2" borderId="10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left"/>
    </xf>
    <xf numFmtId="164" fontId="18" fillId="2" borderId="9" xfId="0" applyNumberFormat="1" applyFont="1" applyFill="1" applyBorder="1" applyAlignment="1">
      <alignment horizontal="center"/>
    </xf>
    <xf numFmtId="164" fontId="18" fillId="2" borderId="12" xfId="0" applyNumberFormat="1" applyFont="1" applyFill="1" applyBorder="1" applyAlignment="1">
      <alignment horizontal="center"/>
    </xf>
    <xf numFmtId="11" fontId="18" fillId="2" borderId="9" xfId="0" applyNumberFormat="1" applyFont="1" applyFill="1" applyBorder="1" applyAlignment="1">
      <alignment horizontal="center"/>
    </xf>
    <xf numFmtId="165" fontId="18" fillId="2" borderId="9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0" fontId="18" fillId="3" borderId="2" xfId="0" applyFont="1" applyFill="1" applyBorder="1"/>
    <xf numFmtId="0" fontId="18" fillId="3" borderId="3" xfId="0" applyFont="1" applyFill="1" applyBorder="1"/>
    <xf numFmtId="0" fontId="18" fillId="3" borderId="0" xfId="0" applyFont="1" applyFill="1" applyBorder="1"/>
    <xf numFmtId="0" fontId="18" fillId="3" borderId="5" xfId="0" applyFont="1" applyFill="1" applyBorder="1"/>
    <xf numFmtId="49" fontId="18" fillId="3" borderId="4" xfId="0" applyNumberFormat="1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49" fontId="18" fillId="3" borderId="6" xfId="0" applyNumberFormat="1" applyFont="1" applyFill="1" applyBorder="1" applyAlignment="1">
      <alignment horizontal="left"/>
    </xf>
    <xf numFmtId="0" fontId="18" fillId="3" borderId="7" xfId="0" applyFont="1" applyFill="1" applyBorder="1"/>
    <xf numFmtId="0" fontId="18" fillId="3" borderId="8" xfId="0" applyFont="1" applyFill="1" applyBorder="1"/>
    <xf numFmtId="49" fontId="18" fillId="0" borderId="0" xfId="0" applyNumberFormat="1" applyFont="1" applyAlignment="1">
      <alignment horizontal="left"/>
    </xf>
    <xf numFmtId="0" fontId="2" fillId="3" borderId="0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>
      <alignment horizontal="left"/>
    </xf>
    <xf numFmtId="0" fontId="10" fillId="3" borderId="4" xfId="0" applyFont="1" applyFill="1" applyBorder="1"/>
    <xf numFmtId="49" fontId="17" fillId="0" borderId="0" xfId="0" applyNumberFormat="1" applyFont="1" applyBorder="1"/>
    <xf numFmtId="49" fontId="21" fillId="0" borderId="0" xfId="0" applyNumberFormat="1" applyFont="1" applyBorder="1" applyAlignment="1">
      <alignment horizontal="left"/>
    </xf>
    <xf numFmtId="11" fontId="22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/>
    <xf numFmtId="11" fontId="17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11" fontId="2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1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/>
    </xf>
    <xf numFmtId="166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166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49" fontId="18" fillId="0" borderId="0" xfId="0" applyNumberFormat="1" applyFont="1" applyFill="1" applyAlignment="1">
      <alignment horizontal="left"/>
    </xf>
    <xf numFmtId="0" fontId="18" fillId="0" borderId="0" xfId="0" applyFont="1" applyFill="1"/>
    <xf numFmtId="0" fontId="18" fillId="3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8" fillId="4" borderId="0" xfId="0" applyFont="1" applyFill="1" applyBorder="1"/>
    <xf numFmtId="0" fontId="18" fillId="4" borderId="0" xfId="0" applyFont="1" applyFill="1" applyBorder="1" applyAlignment="1">
      <alignment horizontal="left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20" fillId="4" borderId="0" xfId="0" applyFont="1" applyFill="1" applyBorder="1"/>
    <xf numFmtId="0" fontId="6" fillId="4" borderId="0" xfId="0" applyNumberFormat="1" applyFont="1" applyFill="1" applyBorder="1" applyAlignment="1">
      <alignment horizontal="right"/>
    </xf>
    <xf numFmtId="0" fontId="19" fillId="4" borderId="0" xfId="0" applyFont="1" applyFill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9" fillId="3" borderId="1" xfId="0" applyFont="1" applyFill="1" applyBorder="1"/>
    <xf numFmtId="0" fontId="18" fillId="3" borderId="4" xfId="0" applyFont="1" applyFill="1" applyBorder="1" applyAlignment="1">
      <alignment horizontal="center"/>
    </xf>
    <xf numFmtId="14" fontId="18" fillId="3" borderId="0" xfId="0" applyNumberFormat="1" applyFont="1" applyFill="1" applyBorder="1" applyAlignment="1">
      <alignment horizontal="left"/>
    </xf>
    <xf numFmtId="49" fontId="18" fillId="0" borderId="4" xfId="0" applyNumberFormat="1" applyFont="1" applyBorder="1" applyAlignment="1">
      <alignment horizontal="left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/>
    <xf numFmtId="0" fontId="18" fillId="5" borderId="0" xfId="0" applyFont="1" applyFill="1"/>
    <xf numFmtId="0" fontId="18" fillId="5" borderId="0" xfId="0" applyFont="1" applyFill="1" applyAlignment="1">
      <alignment horizontal="left"/>
    </xf>
    <xf numFmtId="49" fontId="18" fillId="5" borderId="0" xfId="0" applyNumberFormat="1" applyFont="1" applyFill="1" applyAlignment="1">
      <alignment horizontal="left"/>
    </xf>
    <xf numFmtId="49" fontId="18" fillId="5" borderId="1" xfId="0" applyNumberFormat="1" applyFont="1" applyFill="1" applyBorder="1" applyAlignment="1">
      <alignment horizontal="left"/>
    </xf>
    <xf numFmtId="0" fontId="18" fillId="5" borderId="2" xfId="0" applyFont="1" applyFill="1" applyBorder="1" applyAlignment="1"/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49" fontId="18" fillId="5" borderId="4" xfId="0" applyNumberFormat="1" applyFont="1" applyFill="1" applyBorder="1" applyAlignment="1">
      <alignment horizontal="left"/>
    </xf>
    <xf numFmtId="0" fontId="18" fillId="5" borderId="0" xfId="0" applyFont="1" applyFill="1" applyBorder="1" applyAlignment="1"/>
    <xf numFmtId="0" fontId="18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49" fontId="18" fillId="5" borderId="6" xfId="0" applyNumberFormat="1" applyFont="1" applyFill="1" applyBorder="1" applyAlignment="1">
      <alignment horizontal="left"/>
    </xf>
    <xf numFmtId="0" fontId="18" fillId="5" borderId="7" xfId="0" applyFont="1" applyFill="1" applyBorder="1"/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49" fontId="18" fillId="5" borderId="0" xfId="0" applyNumberFormat="1" applyFont="1" applyFill="1" applyBorder="1" applyAlignment="1">
      <alignment horizontal="left"/>
    </xf>
    <xf numFmtId="0" fontId="18" fillId="5" borderId="0" xfId="0" applyFont="1" applyFill="1" applyBorder="1"/>
    <xf numFmtId="49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5" borderId="0" xfId="0" quotePrefix="1" applyFont="1" applyFill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18" fillId="5" borderId="0" xfId="0" applyFont="1" applyFill="1" applyAlignment="1">
      <alignment horizontal="right"/>
    </xf>
    <xf numFmtId="165" fontId="18" fillId="5" borderId="0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164" fontId="18" fillId="5" borderId="0" xfId="0" applyNumberFormat="1" applyFont="1" applyFill="1" applyAlignment="1">
      <alignment horizontal="left"/>
    </xf>
    <xf numFmtId="0" fontId="18" fillId="5" borderId="0" xfId="0" quotePrefix="1" applyFont="1" applyFill="1"/>
    <xf numFmtId="0" fontId="20" fillId="5" borderId="0" xfId="0" applyFont="1" applyFill="1" applyAlignment="1">
      <alignment horizontal="right"/>
    </xf>
    <xf numFmtId="11" fontId="18" fillId="5" borderId="0" xfId="0" applyNumberFormat="1" applyFont="1" applyFill="1" applyBorder="1" applyAlignment="1">
      <alignment horizontal="left"/>
    </xf>
    <xf numFmtId="49" fontId="19" fillId="5" borderId="0" xfId="0" applyNumberFormat="1" applyFont="1" applyFill="1" applyAlignment="1">
      <alignment horizontal="left"/>
    </xf>
    <xf numFmtId="0" fontId="16" fillId="6" borderId="0" xfId="0" applyFont="1" applyFill="1" applyBorder="1"/>
    <xf numFmtId="0" fontId="18" fillId="0" borderId="12" xfId="0" applyFont="1" applyFill="1" applyBorder="1" applyAlignment="1">
      <alignment horizontal="center"/>
    </xf>
    <xf numFmtId="11" fontId="18" fillId="0" borderId="12" xfId="0" applyNumberFormat="1" applyFont="1" applyFill="1" applyBorder="1" applyAlignment="1">
      <alignment horizontal="center"/>
    </xf>
    <xf numFmtId="11" fontId="18" fillId="0" borderId="9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1398896</xdr:colOff>
          <xdr:row>25</xdr:row>
          <xdr:rowOff>102358</xdr:rowOff>
        </xdr:from>
        <xdr:to>
          <xdr:col>4</xdr:col>
          <xdr:colOff>68239</xdr:colOff>
          <xdr:row>28</xdr:row>
          <xdr:rowOff>61415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O70"/>
  <sheetViews>
    <sheetView tabSelected="1" workbookViewId="0">
      <selection activeCell="C4" sqref="C4"/>
    </sheetView>
  </sheetViews>
  <sheetFormatPr defaultColWidth="9.1796875" defaultRowHeight="14" x14ac:dyDescent="0.3"/>
  <cols>
    <col min="1" max="1" width="3.6328125" style="2" customWidth="1"/>
    <col min="2" max="2" width="4.6328125" style="29" customWidth="1"/>
    <col min="3" max="3" width="34" style="5" customWidth="1"/>
    <col min="4" max="4" width="8" style="5" customWidth="1"/>
    <col min="5" max="5" width="4.7265625" style="5" customWidth="1"/>
    <col min="6" max="6" width="5.7265625" style="5" customWidth="1"/>
    <col min="7" max="7" width="2.7265625" style="5" customWidth="1"/>
    <col min="8" max="8" width="3.7265625" style="5" customWidth="1"/>
    <col min="9" max="9" width="2.7265625" style="5" customWidth="1"/>
    <col min="10" max="10" width="4.7265625" style="5" customWidth="1"/>
    <col min="11" max="11" width="5.7265625" style="5" customWidth="1"/>
    <col min="12" max="16384" width="9.1796875" style="5"/>
  </cols>
  <sheetData>
    <row r="2" spans="2:15" x14ac:dyDescent="0.3">
      <c r="B2" s="82" t="str">
        <f ca="1">MID(CELL("filename"),SEARCH("[",CELL("filename"))+1, SEARCH("]",CELL("filename"))-SEARCH("[",CELL("filename"))-1)</f>
        <v>solubility.xlsx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2:15" x14ac:dyDescent="0.3">
      <c r="B3" s="83" t="s">
        <v>637</v>
      </c>
      <c r="C3" s="84">
        <v>42180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2:15" x14ac:dyDescent="0.3">
      <c r="B4" s="31"/>
      <c r="C4" s="3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2:15" x14ac:dyDescent="0.3">
      <c r="B5" s="31"/>
      <c r="C5" s="32" t="s">
        <v>642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2:15" x14ac:dyDescent="0.3">
      <c r="B6" s="31"/>
      <c r="C6" s="32" t="s">
        <v>643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x14ac:dyDescent="0.3">
      <c r="B7" s="31"/>
      <c r="C7" s="32" t="s">
        <v>644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2:15" x14ac:dyDescent="0.3">
      <c r="B8" s="2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2:15" x14ac:dyDescent="0.3">
      <c r="B9" s="85"/>
      <c r="C9" s="80" t="s">
        <v>337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2:15" x14ac:dyDescent="0.3">
      <c r="B10" s="31"/>
      <c r="C10" s="30" t="s">
        <v>611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2:15" x14ac:dyDescent="0.3">
      <c r="B11" s="31"/>
      <c r="C11" s="3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2:15" x14ac:dyDescent="0.3">
      <c r="B12" s="3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2:15" x14ac:dyDescent="0.3">
      <c r="B13" s="85"/>
      <c r="C13" s="80" t="s">
        <v>338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</row>
    <row r="14" spans="2:15" x14ac:dyDescent="0.3">
      <c r="B14" s="31"/>
      <c r="C14" s="30" t="s">
        <v>339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2:15" x14ac:dyDescent="0.3">
      <c r="B15" s="31"/>
      <c r="C15" s="30" t="s">
        <v>343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2:15" x14ac:dyDescent="0.3">
      <c r="B16" s="31"/>
      <c r="C16" s="30" t="s">
        <v>342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spans="2:15" x14ac:dyDescent="0.3">
      <c r="B17" s="31"/>
      <c r="C17" s="30" t="s">
        <v>341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2:15" x14ac:dyDescent="0.3">
      <c r="B18" s="3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</row>
    <row r="19" spans="2:15" x14ac:dyDescent="0.3">
      <c r="B19" s="3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0" spans="2:15" x14ac:dyDescent="0.3">
      <c r="B20" s="85"/>
      <c r="C20" s="81" t="s">
        <v>340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2:15" ht="16.7" x14ac:dyDescent="0.4">
      <c r="B21" s="24"/>
      <c r="C21" s="22" t="s">
        <v>62</v>
      </c>
      <c r="D21" s="25" t="s">
        <v>609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2:15" x14ac:dyDescent="0.3">
      <c r="B22" s="2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2:15" ht="15.6" x14ac:dyDescent="0.3">
      <c r="B23" s="24"/>
      <c r="C23" s="22" t="s">
        <v>610</v>
      </c>
      <c r="D23" s="22"/>
      <c r="E23" s="122" t="s">
        <v>613</v>
      </c>
      <c r="F23" s="67" t="s">
        <v>612</v>
      </c>
      <c r="G23" s="22"/>
      <c r="H23" s="123" t="s">
        <v>614</v>
      </c>
      <c r="I23" s="22"/>
      <c r="J23" s="122" t="s">
        <v>613</v>
      </c>
      <c r="K23" s="67" t="s">
        <v>615</v>
      </c>
      <c r="L23" s="22"/>
      <c r="M23" s="22"/>
      <c r="N23" s="22"/>
      <c r="O23" s="23"/>
    </row>
    <row r="24" spans="2:15" x14ac:dyDescent="0.3">
      <c r="B24" s="24"/>
      <c r="C24" s="22"/>
      <c r="D24" s="22"/>
      <c r="E24" s="122"/>
      <c r="F24" s="66" t="s">
        <v>36</v>
      </c>
      <c r="G24" s="22"/>
      <c r="H24" s="123"/>
      <c r="I24" s="22"/>
      <c r="J24" s="122"/>
      <c r="K24" s="66" t="s">
        <v>38</v>
      </c>
      <c r="L24" s="22"/>
      <c r="M24" s="22"/>
      <c r="N24" s="22"/>
      <c r="O24" s="23"/>
    </row>
    <row r="25" spans="2:15" x14ac:dyDescent="0.3"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2:15" ht="16.149999999999999" x14ac:dyDescent="0.4">
      <c r="B26" s="24"/>
      <c r="C26" s="22" t="s">
        <v>618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2:15" x14ac:dyDescent="0.3">
      <c r="B27" s="2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</row>
    <row r="28" spans="2:15" x14ac:dyDescent="0.3"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</row>
    <row r="29" spans="2:15" x14ac:dyDescent="0.3"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</row>
    <row r="30" spans="2:15" x14ac:dyDescent="0.3"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</row>
    <row r="31" spans="2:15" ht="16.149999999999999" x14ac:dyDescent="0.4">
      <c r="B31" s="24"/>
      <c r="C31" s="22" t="s">
        <v>630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</row>
    <row r="32" spans="2:15" x14ac:dyDescent="0.3">
      <c r="B32" s="24"/>
      <c r="C32" s="22" t="s">
        <v>631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</row>
    <row r="33" spans="1:15" x14ac:dyDescent="0.3"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</row>
    <row r="34" spans="1:15" x14ac:dyDescent="0.3">
      <c r="A34" s="61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</row>
    <row r="35" spans="1:15" x14ac:dyDescent="0.3">
      <c r="A35" s="61"/>
      <c r="B35" s="62"/>
      <c r="C35" s="63"/>
      <c r="D35" s="63"/>
      <c r="E35" s="63"/>
      <c r="F35" s="63"/>
    </row>
    <row r="36" spans="1:15" x14ac:dyDescent="0.3">
      <c r="A36" s="61"/>
      <c r="B36" s="62"/>
      <c r="C36" s="63"/>
      <c r="D36" s="63"/>
      <c r="E36" s="63"/>
      <c r="F36" s="63"/>
    </row>
    <row r="37" spans="1:15" x14ac:dyDescent="0.3">
      <c r="A37" s="61"/>
      <c r="B37" s="62"/>
      <c r="C37" s="63"/>
      <c r="D37" s="63"/>
      <c r="E37" s="63"/>
      <c r="F37" s="63"/>
    </row>
    <row r="38" spans="1:15" x14ac:dyDescent="0.3">
      <c r="A38" s="61"/>
      <c r="B38" s="62"/>
      <c r="C38" s="63"/>
      <c r="D38" s="63"/>
      <c r="E38" s="63"/>
      <c r="F38" s="63"/>
    </row>
    <row r="39" spans="1:15" x14ac:dyDescent="0.3">
      <c r="A39" s="61"/>
      <c r="B39" s="62"/>
      <c r="C39" s="63"/>
      <c r="D39" s="63"/>
      <c r="E39" s="63"/>
      <c r="F39" s="63"/>
    </row>
    <row r="40" spans="1:15" x14ac:dyDescent="0.3">
      <c r="A40" s="61"/>
      <c r="B40" s="62"/>
      <c r="C40" s="63"/>
      <c r="D40" s="63"/>
      <c r="E40" s="63"/>
      <c r="F40" s="63"/>
    </row>
    <row r="41" spans="1:15" x14ac:dyDescent="0.3">
      <c r="A41" s="61"/>
      <c r="B41" s="62"/>
      <c r="C41" s="63"/>
      <c r="D41" s="63"/>
      <c r="E41" s="63"/>
      <c r="F41" s="63"/>
    </row>
    <row r="42" spans="1:15" x14ac:dyDescent="0.3">
      <c r="B42" s="64"/>
      <c r="C42" s="65"/>
      <c r="D42" s="65"/>
      <c r="E42" s="65"/>
      <c r="F42" s="65"/>
    </row>
    <row r="43" spans="1:15" x14ac:dyDescent="0.3">
      <c r="B43" s="64"/>
      <c r="C43" s="65"/>
      <c r="D43" s="65"/>
      <c r="E43" s="65"/>
      <c r="F43" s="65"/>
    </row>
    <row r="44" spans="1:15" x14ac:dyDescent="0.3">
      <c r="B44" s="64"/>
      <c r="C44" s="65"/>
      <c r="D44" s="65"/>
      <c r="E44" s="65"/>
      <c r="F44" s="65"/>
    </row>
    <row r="45" spans="1:15" x14ac:dyDescent="0.3">
      <c r="B45" s="64"/>
      <c r="C45" s="65"/>
      <c r="D45" s="65"/>
      <c r="E45" s="65"/>
      <c r="F45" s="65"/>
    </row>
    <row r="46" spans="1:15" x14ac:dyDescent="0.3">
      <c r="B46" s="64"/>
      <c r="C46" s="65"/>
      <c r="D46" s="65"/>
      <c r="E46" s="65"/>
      <c r="F46" s="65"/>
    </row>
    <row r="47" spans="1:15" x14ac:dyDescent="0.3">
      <c r="B47" s="64"/>
      <c r="C47" s="65"/>
      <c r="D47" s="65"/>
      <c r="E47" s="65"/>
      <c r="F47" s="65"/>
    </row>
    <row r="48" spans="1:15" x14ac:dyDescent="0.3">
      <c r="B48" s="64"/>
      <c r="C48" s="65"/>
      <c r="D48" s="65"/>
      <c r="E48" s="65"/>
      <c r="F48" s="65"/>
    </row>
    <row r="69" spans="4:4" x14ac:dyDescent="0.3">
      <c r="D69" s="22"/>
    </row>
    <row r="70" spans="4:4" x14ac:dyDescent="0.3">
      <c r="D70" s="22"/>
    </row>
  </sheetData>
  <mergeCells count="3">
    <mergeCell ref="E23:E24"/>
    <mergeCell ref="H23:H24"/>
    <mergeCell ref="J23:J24"/>
  </mergeCells>
  <phoneticPr fontId="0" type="noConversion"/>
  <pageMargins left="0.5" right="0.5" top="0.5" bottom="0.5" header="0.5" footer="0.5"/>
  <pageSetup orientation="landscape" r:id="rId1"/>
  <headerFooter alignWithMargins="0">
    <oddFooter>&amp;L&amp;F&amp;CCopyright by Brian M. Tissue&amp;Rhttp://www.chem.vt.edu/chem-ed/a-text/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73" r:id="rId4">
          <objectPr defaultSize="0" autoPict="0" r:id="rId5">
            <anchor moveWithCells="1">
              <from>
                <xdr:col>2</xdr:col>
                <xdr:colOff>1398896</xdr:colOff>
                <xdr:row>25</xdr:row>
                <xdr:rowOff>102358</xdr:rowOff>
              </from>
              <to>
                <xdr:col>4</xdr:col>
                <xdr:colOff>68239</xdr:colOff>
                <xdr:row>28</xdr:row>
                <xdr:rowOff>61415</xdr:rowOff>
              </to>
            </anchor>
          </objectPr>
        </oleObject>
      </mc:Choice>
      <mc:Fallback>
        <oleObject progId="Equation.DSMT4" shapeId="1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2:X33"/>
  <sheetViews>
    <sheetView workbookViewId="0">
      <selection sqref="A1:A1048576"/>
    </sheetView>
  </sheetViews>
  <sheetFormatPr defaultColWidth="9.1796875" defaultRowHeight="14" x14ac:dyDescent="0.3"/>
  <cols>
    <col min="1" max="1" width="3.6328125" style="2" customWidth="1"/>
    <col min="2" max="2" width="3.7265625" style="17" customWidth="1"/>
    <col min="3" max="3" width="16" style="4" customWidth="1"/>
    <col min="4" max="4" width="9.7265625" style="4" customWidth="1"/>
    <col min="5" max="7" width="9.7265625" style="5" customWidth="1"/>
    <col min="8" max="8" width="2.7265625" style="4" customWidth="1"/>
    <col min="9" max="11" width="9.7265625" style="5" customWidth="1"/>
    <col min="12" max="12" width="8.7265625" style="5" customWidth="1"/>
    <col min="13" max="14" width="8.7265625" style="3" customWidth="1"/>
    <col min="15" max="15" width="10.7265625" style="68" customWidth="1"/>
    <col min="16" max="17" width="10.7265625" style="69" customWidth="1"/>
    <col min="18" max="20" width="10.7265625" style="65" customWidth="1"/>
    <col min="21" max="23" width="10.7265625" style="5" customWidth="1"/>
    <col min="24" max="96" width="8.7265625" style="5" customWidth="1"/>
    <col min="97" max="16384" width="9.1796875" style="5"/>
  </cols>
  <sheetData>
    <row r="2" spans="1:24" x14ac:dyDescent="0.3">
      <c r="B2" s="86" t="s">
        <v>63</v>
      </c>
      <c r="C2" s="87"/>
      <c r="D2" s="86"/>
      <c r="E2" s="86"/>
      <c r="F2" s="86"/>
      <c r="G2" s="86"/>
      <c r="H2" s="86"/>
      <c r="I2" s="86"/>
      <c r="J2" s="86"/>
      <c r="K2" s="86"/>
      <c r="L2" s="88"/>
      <c r="M2" s="89"/>
      <c r="O2" s="78" t="s">
        <v>625</v>
      </c>
      <c r="P2" s="73" t="s">
        <v>626</v>
      </c>
      <c r="Q2" s="71"/>
      <c r="R2" s="72"/>
      <c r="S2" s="72"/>
      <c r="T2" s="72"/>
      <c r="U2" s="72"/>
      <c r="V2" s="72"/>
      <c r="W2" s="72"/>
      <c r="X2" s="72"/>
    </row>
    <row r="3" spans="1:24" x14ac:dyDescent="0.3">
      <c r="B3" s="86"/>
      <c r="C3" s="87"/>
      <c r="D3" s="86"/>
      <c r="E3" s="86"/>
      <c r="F3" s="86"/>
      <c r="G3" s="86"/>
      <c r="H3" s="86"/>
      <c r="I3" s="86"/>
      <c r="J3" s="86"/>
      <c r="K3" s="86"/>
      <c r="L3" s="88"/>
      <c r="M3" s="89"/>
      <c r="O3" s="70"/>
      <c r="P3" s="71"/>
      <c r="Q3" s="71"/>
      <c r="R3" s="72"/>
      <c r="S3" s="72"/>
      <c r="T3" s="72"/>
      <c r="U3" s="72"/>
      <c r="V3" s="72"/>
      <c r="W3" s="72"/>
      <c r="X3" s="72"/>
    </row>
    <row r="4" spans="1:24" x14ac:dyDescent="0.3">
      <c r="B4" s="90"/>
      <c r="C4" s="91"/>
      <c r="D4" s="92" t="s">
        <v>325</v>
      </c>
      <c r="E4" s="93"/>
      <c r="F4" s="93"/>
      <c r="G4" s="93"/>
      <c r="H4" s="93"/>
      <c r="I4" s="93"/>
      <c r="J4" s="93"/>
      <c r="K4" s="93"/>
      <c r="L4" s="94"/>
      <c r="M4" s="89"/>
      <c r="O4" s="78" t="s">
        <v>619</v>
      </c>
      <c r="P4" s="73" t="s">
        <v>620</v>
      </c>
      <c r="Q4" s="71"/>
      <c r="R4" s="72"/>
      <c r="S4" s="72"/>
      <c r="T4" s="72"/>
      <c r="U4" s="72"/>
      <c r="V4" s="72"/>
      <c r="W4" s="72"/>
      <c r="X4" s="72"/>
    </row>
    <row r="5" spans="1:24" ht="16.7" x14ac:dyDescent="0.4">
      <c r="B5" s="90"/>
      <c r="C5" s="95"/>
      <c r="D5" s="96"/>
      <c r="E5" s="97" t="s">
        <v>616</v>
      </c>
      <c r="F5" s="98"/>
      <c r="G5" s="98"/>
      <c r="H5" s="98"/>
      <c r="I5" s="98"/>
      <c r="J5" s="98"/>
      <c r="K5" s="98"/>
      <c r="L5" s="99"/>
      <c r="M5" s="89"/>
      <c r="O5" s="70"/>
      <c r="P5" s="74" t="s">
        <v>623</v>
      </c>
      <c r="Q5" s="71"/>
      <c r="R5" s="72"/>
      <c r="S5" s="72"/>
      <c r="T5" s="72"/>
      <c r="U5" s="72"/>
      <c r="V5" s="72"/>
      <c r="W5" s="72"/>
      <c r="X5" s="72"/>
    </row>
    <row r="6" spans="1:24" ht="16.149999999999999" x14ac:dyDescent="0.4">
      <c r="B6" s="90"/>
      <c r="C6" s="100"/>
      <c r="D6" s="101"/>
      <c r="E6" s="96"/>
      <c r="F6" s="102"/>
      <c r="G6" s="102"/>
      <c r="H6" s="102"/>
      <c r="I6" s="102"/>
      <c r="J6" s="102"/>
      <c r="K6" s="102"/>
      <c r="L6" s="103"/>
      <c r="M6" s="89"/>
      <c r="O6" s="70"/>
      <c r="P6" s="74" t="s">
        <v>624</v>
      </c>
      <c r="Q6" s="71"/>
      <c r="R6" s="72"/>
      <c r="S6" s="72"/>
      <c r="T6" s="72"/>
      <c r="U6" s="72"/>
      <c r="V6" s="72"/>
      <c r="W6" s="72"/>
      <c r="X6" s="72"/>
    </row>
    <row r="7" spans="1:24" x14ac:dyDescent="0.3">
      <c r="B7" s="104"/>
      <c r="C7" s="105"/>
      <c r="D7" s="96"/>
      <c r="E7" s="92" t="s">
        <v>57</v>
      </c>
      <c r="F7" s="98"/>
      <c r="G7" s="98"/>
      <c r="H7" s="98"/>
      <c r="I7" s="98"/>
      <c r="J7" s="98"/>
      <c r="K7" s="98"/>
      <c r="L7" s="88"/>
      <c r="M7" s="89"/>
      <c r="O7" s="70"/>
      <c r="P7" s="71"/>
      <c r="Q7" s="71"/>
      <c r="R7" s="72"/>
      <c r="S7" s="72"/>
      <c r="T7" s="72"/>
      <c r="U7" s="72"/>
      <c r="V7" s="72"/>
      <c r="W7" s="72"/>
      <c r="X7" s="72"/>
    </row>
    <row r="8" spans="1:24" x14ac:dyDescent="0.3">
      <c r="B8" s="117"/>
      <c r="C8" s="118" t="s">
        <v>638</v>
      </c>
      <c r="D8" s="96"/>
      <c r="E8" s="98"/>
      <c r="F8" s="98"/>
      <c r="G8" s="98"/>
      <c r="H8" s="98"/>
      <c r="I8" s="98"/>
      <c r="J8" s="98"/>
      <c r="K8" s="98"/>
      <c r="L8" s="88"/>
      <c r="M8" s="89"/>
      <c r="O8" s="78" t="s">
        <v>621</v>
      </c>
      <c r="P8" s="74" t="s">
        <v>622</v>
      </c>
      <c r="Q8" s="71"/>
      <c r="R8" s="72"/>
      <c r="S8" s="72"/>
      <c r="T8" s="72"/>
      <c r="U8" s="72"/>
      <c r="V8" s="72"/>
      <c r="W8" s="72"/>
      <c r="X8" s="72"/>
    </row>
    <row r="9" spans="1:24" ht="16.149999999999999" x14ac:dyDescent="0.4">
      <c r="A9" s="6"/>
      <c r="B9" s="88"/>
      <c r="C9" s="86" t="s">
        <v>635</v>
      </c>
      <c r="D9" s="106"/>
      <c r="E9" s="106"/>
      <c r="F9" s="106"/>
      <c r="G9" s="106"/>
      <c r="H9" s="106"/>
      <c r="I9" s="106"/>
      <c r="J9" s="106"/>
      <c r="K9" s="106"/>
      <c r="L9" s="88"/>
      <c r="M9" s="89"/>
      <c r="O9" s="70"/>
      <c r="P9" s="74" t="s">
        <v>641</v>
      </c>
      <c r="Q9" s="71"/>
      <c r="R9" s="72"/>
      <c r="S9" s="72"/>
      <c r="T9" s="72"/>
      <c r="U9" s="72"/>
      <c r="V9" s="72"/>
      <c r="W9" s="72"/>
      <c r="X9" s="72"/>
    </row>
    <row r="10" spans="1:24" s="7" customFormat="1" x14ac:dyDescent="0.3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8"/>
      <c r="M10" s="86"/>
      <c r="N10" s="8"/>
      <c r="O10" s="72"/>
      <c r="P10" s="73" t="s">
        <v>639</v>
      </c>
      <c r="Q10" s="76"/>
      <c r="R10" s="75"/>
      <c r="S10" s="75"/>
      <c r="T10" s="75"/>
      <c r="U10" s="75"/>
      <c r="V10" s="75"/>
      <c r="W10" s="75"/>
      <c r="X10" s="75"/>
    </row>
    <row r="11" spans="1:24" x14ac:dyDescent="0.3">
      <c r="B11" s="90"/>
      <c r="C11" s="107"/>
      <c r="D11" s="107"/>
      <c r="E11" s="107" t="s">
        <v>36</v>
      </c>
      <c r="F11" s="107" t="s">
        <v>42</v>
      </c>
      <c r="G11" s="107" t="s">
        <v>37</v>
      </c>
      <c r="H11" s="107"/>
      <c r="I11" s="107" t="s">
        <v>38</v>
      </c>
      <c r="J11" s="107" t="s">
        <v>44</v>
      </c>
      <c r="K11" s="107" t="s">
        <v>39</v>
      </c>
      <c r="L11" s="88"/>
      <c r="M11" s="89"/>
      <c r="O11" s="70"/>
      <c r="P11" s="71"/>
      <c r="Q11" s="71"/>
      <c r="R11" s="72"/>
      <c r="S11" s="72"/>
      <c r="T11" s="72"/>
      <c r="U11" s="72"/>
      <c r="V11" s="72"/>
      <c r="W11" s="72"/>
      <c r="X11" s="72"/>
    </row>
    <row r="12" spans="1:24" x14ac:dyDescent="0.3">
      <c r="B12" s="90"/>
      <c r="C12" s="9" t="s">
        <v>640</v>
      </c>
      <c r="D12" s="108" t="s">
        <v>40</v>
      </c>
      <c r="E12" s="10">
        <f>VLOOKUP($C$12,'Ksp lookup table'!$C$5:$L$238,3,FALSE)</f>
        <v>1</v>
      </c>
      <c r="F12" s="10" t="str">
        <f>VLOOKUP($C$12,'Ksp lookup table'!$C$5:$L$238,4,FALSE)</f>
        <v>Y</v>
      </c>
      <c r="G12" s="10" t="str">
        <f>VLOOKUP($C$12,'Ksp lookup table'!$C$5:$L$238,5,FALSE)</f>
        <v>3+</v>
      </c>
      <c r="H12" s="107" t="s">
        <v>35</v>
      </c>
      <c r="I12" s="10">
        <f>VLOOKUP($C$12,'Ksp lookup table'!$C$5:$L$238,7,FALSE)</f>
        <v>3</v>
      </c>
      <c r="J12" s="10" t="str">
        <f>VLOOKUP($C$12,'Ksp lookup table'!$C$5:$L$238,8,FALSE)</f>
        <v>OH</v>
      </c>
      <c r="K12" s="10" t="str">
        <f>VLOOKUP($C$12,'Ksp lookup table'!$C$5:$L$238,9,FALSE)</f>
        <v>1-</v>
      </c>
      <c r="L12" s="107"/>
      <c r="M12" s="89"/>
      <c r="O12" s="79" t="s">
        <v>627</v>
      </c>
      <c r="P12" s="73"/>
      <c r="Q12" s="71"/>
      <c r="R12" s="72"/>
      <c r="S12" s="72"/>
      <c r="T12" s="72"/>
      <c r="U12" s="72"/>
      <c r="V12" s="72"/>
      <c r="W12" s="72"/>
      <c r="X12" s="72"/>
    </row>
    <row r="13" spans="1:24" x14ac:dyDescent="0.3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98"/>
      <c r="M13" s="89"/>
      <c r="O13" s="70"/>
      <c r="P13" s="73" t="s">
        <v>628</v>
      </c>
      <c r="Q13" s="71"/>
      <c r="R13" s="72"/>
      <c r="S13" s="72"/>
      <c r="T13" s="72"/>
      <c r="U13" s="72"/>
      <c r="V13" s="72"/>
      <c r="W13" s="72"/>
      <c r="X13" s="72"/>
    </row>
    <row r="14" spans="1:24" ht="16.149999999999999" x14ac:dyDescent="0.4">
      <c r="B14" s="90"/>
      <c r="C14" s="109" t="s">
        <v>326</v>
      </c>
      <c r="D14" s="10">
        <f>VLOOKUP($C$12,'Ksp lookup table'!$C$5:$L$238,2,FALSE)</f>
        <v>1E-22</v>
      </c>
      <c r="E14" s="110"/>
      <c r="F14" s="88"/>
      <c r="G14" s="110" t="s">
        <v>327</v>
      </c>
      <c r="H14" s="107" t="s">
        <v>56</v>
      </c>
      <c r="I14" s="11">
        <f>($D$14/($E$12^$E$12*$I$12^$I$12))^(1/($E$12+$I$12))</f>
        <v>1.3872638167626046E-6</v>
      </c>
      <c r="J14" s="12" t="s">
        <v>42</v>
      </c>
      <c r="K14" s="88"/>
      <c r="L14" s="88"/>
      <c r="M14" s="89"/>
      <c r="O14" s="70"/>
      <c r="P14" s="73" t="s">
        <v>629</v>
      </c>
      <c r="Q14" s="71"/>
      <c r="R14" s="72"/>
      <c r="S14" s="72"/>
      <c r="T14" s="72"/>
      <c r="U14" s="72"/>
      <c r="V14" s="72"/>
      <c r="W14" s="72"/>
      <c r="X14" s="72"/>
    </row>
    <row r="15" spans="1:24" x14ac:dyDescent="0.3">
      <c r="B15" s="90"/>
      <c r="C15" s="109"/>
      <c r="D15" s="98"/>
      <c r="E15" s="110"/>
      <c r="F15" s="88"/>
      <c r="G15" s="110"/>
      <c r="H15" s="107"/>
      <c r="I15" s="111"/>
      <c r="J15" s="97"/>
      <c r="K15" s="88"/>
      <c r="L15" s="88"/>
      <c r="M15" s="89"/>
      <c r="O15" s="70"/>
      <c r="P15" s="73"/>
      <c r="Q15" s="71"/>
      <c r="R15" s="72"/>
      <c r="S15" s="72"/>
      <c r="T15" s="72"/>
      <c r="U15" s="72"/>
      <c r="V15" s="72"/>
      <c r="W15" s="72"/>
      <c r="X15" s="72"/>
    </row>
    <row r="16" spans="1:24" x14ac:dyDescent="0.3">
      <c r="B16" s="90"/>
      <c r="C16" s="106"/>
      <c r="D16" s="106"/>
      <c r="E16" s="106"/>
      <c r="F16" s="106"/>
      <c r="G16" s="106"/>
      <c r="H16" s="106"/>
      <c r="I16" s="106"/>
      <c r="J16" s="106"/>
      <c r="K16" s="106"/>
      <c r="L16" s="88"/>
      <c r="M16" s="89"/>
      <c r="O16" s="70"/>
      <c r="P16" s="73"/>
      <c r="Q16" s="71"/>
      <c r="R16" s="72"/>
      <c r="S16" s="72"/>
      <c r="T16" s="72"/>
      <c r="U16" s="72"/>
      <c r="V16" s="72"/>
      <c r="W16" s="72"/>
      <c r="X16" s="72"/>
    </row>
    <row r="17" spans="1:24" s="7" customFormat="1" x14ac:dyDescent="0.3">
      <c r="A17" s="6"/>
      <c r="B17" s="88"/>
      <c r="C17" s="86" t="s">
        <v>617</v>
      </c>
      <c r="D17" s="107"/>
      <c r="E17" s="89"/>
      <c r="F17" s="89"/>
      <c r="G17" s="107"/>
      <c r="H17" s="107"/>
      <c r="I17" s="107"/>
      <c r="J17" s="88"/>
      <c r="K17" s="88"/>
      <c r="L17" s="88"/>
      <c r="M17" s="86"/>
      <c r="N17" s="8"/>
      <c r="O17" s="75"/>
      <c r="P17" s="73"/>
      <c r="Q17" s="75"/>
      <c r="R17" s="75"/>
      <c r="S17" s="75"/>
      <c r="T17" s="75"/>
      <c r="U17" s="75"/>
      <c r="V17" s="75"/>
      <c r="W17" s="75"/>
      <c r="X17" s="75"/>
    </row>
    <row r="18" spans="1:24" s="7" customFormat="1" x14ac:dyDescent="0.3">
      <c r="A18" s="6"/>
      <c r="B18" s="89"/>
      <c r="C18" s="107"/>
      <c r="D18" s="107"/>
      <c r="E18" s="89"/>
      <c r="F18" s="89"/>
      <c r="G18" s="107"/>
      <c r="H18" s="107"/>
      <c r="I18" s="107"/>
      <c r="J18" s="88"/>
      <c r="K18" s="88"/>
      <c r="L18" s="88"/>
      <c r="M18" s="86"/>
      <c r="N18" s="8"/>
      <c r="O18" s="75"/>
      <c r="P18" s="73"/>
      <c r="Q18" s="75"/>
      <c r="R18" s="75"/>
      <c r="S18" s="75"/>
      <c r="T18" s="75"/>
      <c r="U18" s="75"/>
      <c r="V18" s="75"/>
      <c r="W18" s="75"/>
      <c r="X18" s="75"/>
    </row>
    <row r="19" spans="1:24" x14ac:dyDescent="0.3">
      <c r="B19" s="90"/>
      <c r="C19" s="107" t="s">
        <v>16</v>
      </c>
      <c r="D19" s="112" t="s">
        <v>328</v>
      </c>
      <c r="E19" s="112" t="s">
        <v>50</v>
      </c>
      <c r="F19" s="112" t="s">
        <v>329</v>
      </c>
      <c r="G19" s="112" t="s">
        <v>330</v>
      </c>
      <c r="H19" s="107"/>
      <c r="I19" s="113" t="s">
        <v>41</v>
      </c>
      <c r="J19" s="88"/>
      <c r="K19" s="88"/>
      <c r="L19" s="88"/>
      <c r="M19" s="89"/>
      <c r="O19" s="72"/>
      <c r="P19" s="77"/>
      <c r="Q19" s="72"/>
      <c r="R19" s="72"/>
      <c r="S19" s="72"/>
      <c r="T19" s="72"/>
      <c r="U19" s="72"/>
      <c r="V19" s="72"/>
      <c r="W19" s="72"/>
      <c r="X19" s="72"/>
    </row>
    <row r="20" spans="1:24" x14ac:dyDescent="0.3">
      <c r="B20" s="90"/>
      <c r="C20" s="9" t="s">
        <v>214</v>
      </c>
      <c r="D20" s="9">
        <v>0.01</v>
      </c>
      <c r="E20" s="10">
        <f>IF(ISBLANK($D20),"",(VLOOKUP($C20,'ion size factors'!$B$4:$G$149,3,FALSE)))</f>
        <v>0.4</v>
      </c>
      <c r="F20" s="10">
        <f>IF(ISBLANK($D20),"",(VLOOKUP($C20,'ion size factors'!$B$4:$G$149,2,FALSE))^2)</f>
        <v>1</v>
      </c>
      <c r="G20" s="10">
        <f t="shared" ref="G20:G25" si="0">IF(ISBLANK($D20),"",$D20*$F20)</f>
        <v>0.01</v>
      </c>
      <c r="H20" s="107"/>
      <c r="I20" s="13">
        <f>IF(ISBLANK($D20),"",10^((-0.5091*$F20*($G$26^0.5))/(1+3.29*$E20*($G$26^0.5))))</f>
        <v>0.90155881182106001</v>
      </c>
      <c r="J20" s="88"/>
      <c r="K20" s="88"/>
      <c r="L20" s="88"/>
      <c r="M20" s="89"/>
      <c r="O20" s="78"/>
      <c r="P20" s="74"/>
      <c r="Q20" s="72"/>
      <c r="R20" s="72"/>
      <c r="S20" s="72"/>
      <c r="T20" s="72"/>
      <c r="U20" s="72"/>
      <c r="V20" s="72"/>
      <c r="W20" s="72"/>
      <c r="X20" s="72"/>
    </row>
    <row r="21" spans="1:24" x14ac:dyDescent="0.3">
      <c r="B21" s="90"/>
      <c r="C21" s="9" t="s">
        <v>7</v>
      </c>
      <c r="D21" s="9">
        <v>0.01</v>
      </c>
      <c r="E21" s="10">
        <f>IF(ISBLANK($D21),"",(VLOOKUP($C21,'ion size factors'!$B$4:$G$149,3,FALSE)))</f>
        <v>0.3</v>
      </c>
      <c r="F21" s="10">
        <f>IF(ISBLANK($D21),"",(VLOOKUP($C21,'ion size factors'!$B$4:$G$149,2,FALSE))^2)</f>
        <v>1</v>
      </c>
      <c r="G21" s="10">
        <f t="shared" si="0"/>
        <v>0.01</v>
      </c>
      <c r="H21" s="107"/>
      <c r="I21" s="13">
        <f>IF(ISBLANK($D21),"",10^((-0.5091*$F21*($G$26^0.5))/(1+3.29*$E21*($G$26^0.5))))</f>
        <v>0.8987644228883217</v>
      </c>
      <c r="J21" s="88"/>
      <c r="K21" s="88"/>
      <c r="L21" s="114"/>
      <c r="M21" s="89"/>
      <c r="O21" s="70"/>
      <c r="P21" s="74"/>
      <c r="Q21" s="72"/>
      <c r="R21" s="72"/>
      <c r="S21" s="72"/>
      <c r="T21" s="72"/>
      <c r="U21" s="72"/>
      <c r="V21" s="72"/>
      <c r="W21" s="72"/>
      <c r="X21" s="72"/>
    </row>
    <row r="22" spans="1:24" x14ac:dyDescent="0.3">
      <c r="B22" s="90"/>
      <c r="C22" s="9"/>
      <c r="D22" s="9"/>
      <c r="E22" s="10" t="str">
        <f>IF(ISBLANK($D22),"",(VLOOKUP($C22,'ion size factors'!$B$4:$G$149,3,FALSE)))</f>
        <v/>
      </c>
      <c r="F22" s="10" t="str">
        <f>IF(ISBLANK($D22),"",(VLOOKUP($C22,'ion size factors'!$B$4:$G$149,2,FALSE))^2)</f>
        <v/>
      </c>
      <c r="G22" s="10" t="str">
        <f t="shared" si="0"/>
        <v/>
      </c>
      <c r="H22" s="107"/>
      <c r="I22" s="13" t="str">
        <f>IF(ISBLANK($D22),"",10^((-0.5091*$F22*($G$26^0.5))/(1+3.29*$E22*($G$26^0.5))))</f>
        <v/>
      </c>
      <c r="J22" s="88"/>
      <c r="K22" s="88"/>
      <c r="L22" s="88"/>
      <c r="M22" s="89"/>
      <c r="O22" s="72"/>
      <c r="P22" s="73"/>
      <c r="Q22" s="72"/>
      <c r="R22" s="72"/>
      <c r="S22" s="72"/>
      <c r="T22" s="72"/>
      <c r="U22" s="72"/>
      <c r="V22" s="72"/>
      <c r="W22" s="72"/>
      <c r="X22" s="72"/>
    </row>
    <row r="23" spans="1:24" x14ac:dyDescent="0.3">
      <c r="B23" s="90"/>
      <c r="C23" s="9"/>
      <c r="D23" s="9"/>
      <c r="E23" s="10" t="str">
        <f>IF(ISBLANK($D23),"",(VLOOKUP($C23,'ion size factors'!$B$4:$G$149,3,FALSE)))</f>
        <v/>
      </c>
      <c r="F23" s="10" t="str">
        <f>IF(ISBLANK($D23),"",(VLOOKUP($C23,'ion size factors'!$B$4:$G$149,2,FALSE))^2)</f>
        <v/>
      </c>
      <c r="G23" s="10" t="str">
        <f t="shared" si="0"/>
        <v/>
      </c>
      <c r="H23" s="107"/>
      <c r="I23" s="13" t="str">
        <f>IF(ISBLANK($D23),"",10^((-0.5091*$F23*($G$26^0.5))/(1+3.29*$E23*($G$26^0.5))))</f>
        <v/>
      </c>
      <c r="J23" s="88"/>
      <c r="K23" s="88"/>
      <c r="L23" s="88"/>
      <c r="M23" s="89"/>
      <c r="O23" s="72"/>
      <c r="P23" s="73"/>
      <c r="Q23" s="71"/>
      <c r="R23" s="72"/>
      <c r="S23" s="72"/>
      <c r="T23" s="72"/>
      <c r="U23" s="72"/>
      <c r="V23" s="72"/>
      <c r="W23" s="72"/>
      <c r="X23" s="72"/>
    </row>
    <row r="24" spans="1:24" x14ac:dyDescent="0.3">
      <c r="B24" s="90"/>
      <c r="C24" s="119" t="str">
        <f>$F$12</f>
        <v>Y</v>
      </c>
      <c r="D24" s="120">
        <f>$I$14*$E$12</f>
        <v>1.3872638167626046E-6</v>
      </c>
      <c r="E24" s="10">
        <f>IF(ISBLANK($D24),"",(VLOOKUP($C24,'ion size factors'!$B$4:$G$149,3,FALSE)))</f>
        <v>0.9</v>
      </c>
      <c r="F24" s="10">
        <f>IF(ISBLANK($D24),"",(VLOOKUP($C24,'ion size factors'!$B$4:$G$149,2,FALSE))^2)</f>
        <v>9</v>
      </c>
      <c r="G24" s="10">
        <f t="shared" si="0"/>
        <v>1.2485374350863442E-5</v>
      </c>
      <c r="H24" s="107"/>
      <c r="I24" s="14">
        <f>10^((-0.5091*$F24*($G$26^0.5))/(1+3.29*$E24*($G$26^0.5)))</f>
        <v>0.44296777283582595</v>
      </c>
      <c r="J24" s="88"/>
      <c r="K24" s="88"/>
      <c r="L24" s="88"/>
      <c r="M24" s="89"/>
      <c r="O24" s="72"/>
      <c r="P24" s="73"/>
      <c r="Q24" s="71"/>
      <c r="R24" s="72"/>
      <c r="S24" s="72"/>
      <c r="T24" s="72"/>
      <c r="U24" s="72"/>
      <c r="V24" s="72"/>
      <c r="W24" s="72"/>
      <c r="X24" s="72"/>
    </row>
    <row r="25" spans="1:24" x14ac:dyDescent="0.3">
      <c r="B25" s="90"/>
      <c r="C25" s="9" t="str">
        <f>$J$12</f>
        <v>OH</v>
      </c>
      <c r="D25" s="121">
        <f>$I$14*$I$12</f>
        <v>4.161791450287814E-6</v>
      </c>
      <c r="E25" s="10">
        <f>IF(ISBLANK($D25),"",(VLOOKUP($C25,'ion size factors'!$B$4:$G$149,3,FALSE)))</f>
        <v>0.35</v>
      </c>
      <c r="F25" s="10">
        <f>IF(ISBLANK($D25),"",(VLOOKUP($C25,'ion size factors'!$B$4:$G$149,2,FALSE))^2)</f>
        <v>1</v>
      </c>
      <c r="G25" s="10">
        <f t="shared" si="0"/>
        <v>4.161791450287814E-6</v>
      </c>
      <c r="H25" s="107"/>
      <c r="I25" s="13">
        <f>10^((-0.5091*$F25*($G$26^0.5))/(1+3.29*$E25*($G$26^0.5)))</f>
        <v>0.9001811514822774</v>
      </c>
      <c r="J25" s="88"/>
      <c r="K25" s="88"/>
      <c r="L25" s="88"/>
      <c r="M25" s="89"/>
      <c r="O25" s="72"/>
      <c r="P25" s="73"/>
      <c r="Q25" s="71"/>
      <c r="R25" s="72"/>
      <c r="S25" s="72"/>
      <c r="T25" s="72"/>
      <c r="U25" s="72"/>
      <c r="V25" s="72"/>
      <c r="W25" s="72"/>
      <c r="X25" s="72"/>
    </row>
    <row r="26" spans="1:24" x14ac:dyDescent="0.3">
      <c r="B26" s="90"/>
      <c r="C26" s="107"/>
      <c r="D26" s="107"/>
      <c r="E26" s="89"/>
      <c r="F26" s="110" t="s">
        <v>43</v>
      </c>
      <c r="G26" s="15">
        <f>0.5*(G24+G25+SUM($G$20:$G$23))</f>
        <v>1.0008323582900576E-2</v>
      </c>
      <c r="H26" s="107"/>
      <c r="I26" s="107"/>
      <c r="J26" s="88"/>
      <c r="K26" s="88"/>
      <c r="L26" s="88"/>
      <c r="M26" s="89"/>
      <c r="O26" s="72"/>
      <c r="P26" s="73"/>
      <c r="Q26" s="71"/>
      <c r="R26" s="72"/>
      <c r="S26" s="72"/>
      <c r="T26" s="72"/>
      <c r="U26" s="72"/>
      <c r="V26" s="72"/>
      <c r="W26" s="72"/>
      <c r="X26" s="72"/>
    </row>
    <row r="27" spans="1:24" x14ac:dyDescent="0.3">
      <c r="B27" s="90"/>
      <c r="C27" s="106"/>
      <c r="D27" s="106"/>
      <c r="E27" s="106"/>
      <c r="F27" s="106"/>
      <c r="G27" s="106"/>
      <c r="H27" s="106"/>
      <c r="I27" s="106"/>
      <c r="J27" s="106"/>
      <c r="K27" s="106"/>
      <c r="L27" s="88"/>
      <c r="M27" s="89"/>
      <c r="O27" s="72"/>
      <c r="P27" s="73"/>
      <c r="Q27" s="71"/>
      <c r="R27" s="72"/>
      <c r="S27" s="72"/>
      <c r="T27" s="72"/>
      <c r="U27" s="72"/>
      <c r="V27" s="72"/>
      <c r="W27" s="72"/>
      <c r="X27" s="72"/>
    </row>
    <row r="28" spans="1:24" s="7" customFormat="1" x14ac:dyDescent="0.3">
      <c r="A28" s="6"/>
      <c r="B28" s="88"/>
      <c r="C28" s="90" t="s">
        <v>58</v>
      </c>
      <c r="D28" s="107"/>
      <c r="E28" s="88"/>
      <c r="F28" s="88"/>
      <c r="G28" s="88"/>
      <c r="H28" s="107"/>
      <c r="I28" s="88"/>
      <c r="J28" s="88"/>
      <c r="K28" s="88"/>
      <c r="L28" s="88"/>
      <c r="M28" s="86"/>
      <c r="N28" s="8"/>
      <c r="O28" s="72"/>
      <c r="P28" s="73"/>
      <c r="Q28" s="76"/>
      <c r="R28" s="75"/>
      <c r="S28" s="75"/>
      <c r="T28" s="75"/>
      <c r="U28" s="75"/>
      <c r="V28" s="75"/>
      <c r="W28" s="75"/>
      <c r="X28" s="75"/>
    </row>
    <row r="29" spans="1:24" ht="16.149999999999999" x14ac:dyDescent="0.4">
      <c r="B29" s="90"/>
      <c r="C29" s="112" t="s">
        <v>331</v>
      </c>
      <c r="D29" s="16">
        <f>$D$14/($I$24^$E$12*$I$25^$I$12)</f>
        <v>3.0948394431684071E-22</v>
      </c>
      <c r="E29" s="88"/>
      <c r="F29" s="88"/>
      <c r="G29" s="115" t="s">
        <v>332</v>
      </c>
      <c r="H29" s="107" t="s">
        <v>56</v>
      </c>
      <c r="I29" s="11">
        <f>($D$29/($E$12^$E$12*$I$12^$I$12))^(1/($E$12+$I$12))</f>
        <v>1.840003248565889E-6</v>
      </c>
      <c r="J29" s="12" t="s">
        <v>42</v>
      </c>
      <c r="K29" s="88"/>
      <c r="L29" s="88"/>
      <c r="M29" s="89"/>
      <c r="O29" s="72"/>
      <c r="P29" s="73"/>
      <c r="Q29" s="71"/>
      <c r="R29" s="72"/>
      <c r="S29" s="72"/>
      <c r="T29" s="72"/>
      <c r="U29" s="72"/>
      <c r="V29" s="72"/>
      <c r="W29" s="72"/>
      <c r="X29" s="72"/>
    </row>
    <row r="30" spans="1:24" x14ac:dyDescent="0.3">
      <c r="B30" s="90"/>
      <c r="C30" s="107"/>
      <c r="D30" s="107"/>
      <c r="E30" s="116"/>
      <c r="F30" s="88"/>
      <c r="G30" s="88"/>
      <c r="H30" s="107"/>
      <c r="I30" s="88"/>
      <c r="J30" s="88"/>
      <c r="K30" s="88"/>
      <c r="L30" s="88"/>
      <c r="M30" s="89"/>
      <c r="O30" s="70"/>
      <c r="P30" s="71"/>
      <c r="Q30" s="71"/>
      <c r="R30" s="72"/>
      <c r="S30" s="72"/>
      <c r="T30" s="72"/>
      <c r="U30" s="72"/>
      <c r="V30" s="72"/>
      <c r="W30" s="72"/>
      <c r="X30" s="72"/>
    </row>
    <row r="31" spans="1:24" x14ac:dyDescent="0.3">
      <c r="B31" s="90"/>
      <c r="C31" s="107"/>
      <c r="D31" s="107"/>
      <c r="E31" s="88"/>
      <c r="F31" s="88"/>
      <c r="G31" s="88"/>
      <c r="H31" s="107"/>
      <c r="I31" s="88"/>
      <c r="J31" s="88"/>
      <c r="K31" s="88"/>
      <c r="L31" s="88"/>
      <c r="M31" s="89"/>
      <c r="O31" s="70"/>
      <c r="P31" s="71"/>
      <c r="Q31" s="71"/>
      <c r="R31" s="72"/>
      <c r="S31" s="72"/>
      <c r="T31" s="72"/>
      <c r="U31" s="72"/>
      <c r="V31" s="72"/>
      <c r="W31" s="72"/>
      <c r="X31" s="72"/>
    </row>
    <row r="32" spans="1:24" x14ac:dyDescent="0.3">
      <c r="B32" s="90"/>
      <c r="C32" s="107"/>
      <c r="D32" s="107"/>
      <c r="E32" s="88"/>
      <c r="F32" s="88"/>
      <c r="G32" s="88"/>
      <c r="H32" s="107"/>
      <c r="I32" s="88"/>
      <c r="J32" s="88"/>
      <c r="K32" s="88"/>
      <c r="L32" s="88"/>
      <c r="M32" s="89"/>
      <c r="O32" s="70"/>
      <c r="P32" s="71"/>
      <c r="Q32" s="71"/>
      <c r="R32" s="72"/>
      <c r="S32" s="72"/>
      <c r="T32" s="72"/>
      <c r="U32" s="72"/>
      <c r="V32" s="72"/>
      <c r="W32" s="72"/>
      <c r="X32" s="72"/>
    </row>
    <row r="33" spans="2:24" x14ac:dyDescent="0.3">
      <c r="B33" s="117"/>
      <c r="C33" s="107"/>
      <c r="D33" s="107"/>
      <c r="E33" s="89"/>
      <c r="F33" s="89"/>
      <c r="G33" s="88"/>
      <c r="H33" s="107"/>
      <c r="I33" s="88"/>
      <c r="J33" s="88"/>
      <c r="K33" s="88"/>
      <c r="L33" s="88"/>
      <c r="M33" s="89"/>
      <c r="O33" s="70"/>
      <c r="P33" s="71"/>
      <c r="Q33" s="71"/>
      <c r="R33" s="72"/>
      <c r="S33" s="72"/>
      <c r="T33" s="72"/>
      <c r="U33" s="72"/>
      <c r="V33" s="72"/>
      <c r="W33" s="72"/>
      <c r="X33" s="72"/>
    </row>
  </sheetData>
  <dataConsolidate/>
  <phoneticPr fontId="0" type="noConversion"/>
  <dataValidations count="1">
    <dataValidation type="list" allowBlank="1" showInputMessage="1" showErrorMessage="1" prompt="select precipitate" sqref="C12">
      <formula1>Precipitates</formula1>
    </dataValidation>
  </dataValidations>
  <pageMargins left="0.5" right="0.5" top="0.5" bottom="0.5" header="0.5" footer="0.5"/>
  <pageSetup orientation="landscape" r:id="rId1"/>
  <headerFooter alignWithMargins="0">
    <oddFooter>&amp;L&amp;F&amp;CCopyright by Brian M. Tissue&amp;Rhttp://www.chem.vt.edu/chem-ed/a-text/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230"/>
  <sheetViews>
    <sheetView workbookViewId="0">
      <pane ySplit="4" topLeftCell="A15" activePane="bottomLeft" state="frozen"/>
      <selection sqref="A1:A1048576"/>
      <selection pane="bottomLeft" sqref="A1:A1048576"/>
    </sheetView>
  </sheetViews>
  <sheetFormatPr defaultColWidth="9.1796875" defaultRowHeight="13.45" x14ac:dyDescent="0.3"/>
  <cols>
    <col min="1" max="1" width="3.6328125" style="39" customWidth="1"/>
    <col min="2" max="2" width="11.7265625" style="39" customWidth="1"/>
    <col min="3" max="3" width="18.54296875" style="44" customWidth="1"/>
    <col min="4" max="4" width="9.7265625" style="40" customWidth="1"/>
    <col min="5" max="6" width="8.7265625" style="45" customWidth="1"/>
    <col min="7" max="7" width="9.1796875" style="45"/>
    <col min="8" max="8" width="2.7265625" style="45" customWidth="1"/>
    <col min="9" max="11" width="9.1796875" style="45"/>
    <col min="12" max="12" width="2.7265625" style="45" customWidth="1"/>
    <col min="13" max="13" width="9.1796875" style="45"/>
    <col min="14" max="14" width="9.1796875" style="44"/>
    <col min="15" max="16384" width="9.1796875" style="39"/>
  </cols>
  <sheetData>
    <row r="1" spans="2:15" s="34" customFormat="1" ht="14.55" x14ac:dyDescent="0.35">
      <c r="C1" s="35" t="s">
        <v>344</v>
      </c>
      <c r="D1" s="36"/>
      <c r="F1" s="37"/>
      <c r="G1" s="37"/>
      <c r="H1" s="37"/>
      <c r="I1" s="37"/>
      <c r="J1" s="37"/>
      <c r="K1" s="37"/>
      <c r="L1" s="37"/>
      <c r="M1" s="37"/>
      <c r="N1" s="38"/>
    </row>
    <row r="2" spans="2:15" s="34" customFormat="1" x14ac:dyDescent="0.3">
      <c r="C2" s="34" t="s">
        <v>248</v>
      </c>
      <c r="D2" s="36"/>
      <c r="F2" s="37"/>
      <c r="G2" s="37"/>
      <c r="H2" s="37"/>
      <c r="I2" s="37"/>
      <c r="J2" s="37"/>
      <c r="K2" s="37"/>
      <c r="L2" s="37"/>
      <c r="M2" s="37"/>
      <c r="O2" s="39" t="s">
        <v>321</v>
      </c>
    </row>
    <row r="3" spans="2:15" s="34" customFormat="1" x14ac:dyDescent="0.3">
      <c r="C3" s="37"/>
      <c r="D3" s="40"/>
      <c r="E3" s="37"/>
      <c r="F3" s="37"/>
      <c r="G3" s="37"/>
      <c r="H3" s="37"/>
      <c r="I3" s="37"/>
      <c r="J3" s="37"/>
      <c r="K3" s="37"/>
      <c r="L3" s="37"/>
      <c r="N3" s="38"/>
      <c r="O3" s="34" t="s">
        <v>320</v>
      </c>
    </row>
    <row r="4" spans="2:15" s="34" customFormat="1" ht="14.55" x14ac:dyDescent="0.35">
      <c r="C4" s="41" t="s">
        <v>47</v>
      </c>
      <c r="D4" s="42" t="s">
        <v>345</v>
      </c>
      <c r="E4" s="41" t="s">
        <v>36</v>
      </c>
      <c r="F4" s="41" t="s">
        <v>42</v>
      </c>
      <c r="G4" s="41" t="s">
        <v>46</v>
      </c>
      <c r="H4" s="41"/>
      <c r="I4" s="41" t="s">
        <v>38</v>
      </c>
      <c r="J4" s="41" t="s">
        <v>44</v>
      </c>
      <c r="K4" s="41" t="s">
        <v>46</v>
      </c>
      <c r="L4" s="41"/>
      <c r="M4" s="41" t="s">
        <v>249</v>
      </c>
      <c r="N4" s="41" t="s">
        <v>212</v>
      </c>
    </row>
    <row r="5" spans="2:15" x14ac:dyDescent="0.3">
      <c r="B5" s="43"/>
    </row>
    <row r="6" spans="2:15" ht="14.55" x14ac:dyDescent="0.3">
      <c r="B6" s="43" t="s">
        <v>217</v>
      </c>
      <c r="C6" s="43" t="s">
        <v>346</v>
      </c>
      <c r="D6" s="40">
        <v>1.3E-33</v>
      </c>
      <c r="E6" s="45">
        <v>1</v>
      </c>
      <c r="F6" s="45" t="s">
        <v>14</v>
      </c>
      <c r="G6" s="45" t="s">
        <v>59</v>
      </c>
      <c r="I6" s="45">
        <v>3</v>
      </c>
      <c r="J6" s="45" t="s">
        <v>17</v>
      </c>
      <c r="K6" s="45" t="s">
        <v>54</v>
      </c>
      <c r="M6" s="45">
        <v>2</v>
      </c>
    </row>
    <row r="7" spans="2:15" ht="14.55" x14ac:dyDescent="0.35">
      <c r="B7" s="43"/>
      <c r="C7" s="43" t="s">
        <v>347</v>
      </c>
      <c r="D7" s="46">
        <v>9.8399999999999999E-21</v>
      </c>
      <c r="E7" s="45">
        <v>1</v>
      </c>
      <c r="F7" s="45" t="s">
        <v>14</v>
      </c>
      <c r="G7" s="45" t="s">
        <v>59</v>
      </c>
      <c r="I7" s="45">
        <v>1</v>
      </c>
      <c r="J7" s="45" t="s">
        <v>348</v>
      </c>
      <c r="K7" s="45" t="s">
        <v>60</v>
      </c>
    </row>
    <row r="8" spans="2:15" ht="14.55" x14ac:dyDescent="0.35">
      <c r="B8" s="43"/>
      <c r="C8" s="43" t="s">
        <v>349</v>
      </c>
      <c r="D8" s="46">
        <v>9.9999999999999994E-30</v>
      </c>
      <c r="E8" s="45">
        <v>1</v>
      </c>
      <c r="F8" s="45" t="s">
        <v>14</v>
      </c>
      <c r="G8" s="45" t="s">
        <v>59</v>
      </c>
      <c r="I8" s="45">
        <v>3</v>
      </c>
      <c r="J8" s="45" t="s">
        <v>350</v>
      </c>
      <c r="K8" s="45" t="s">
        <v>54</v>
      </c>
      <c r="O8" s="1"/>
    </row>
    <row r="9" spans="2:15" x14ac:dyDescent="0.3">
      <c r="B9" s="43"/>
      <c r="C9" s="43"/>
      <c r="D9" s="46"/>
    </row>
    <row r="10" spans="2:15" ht="14.55" x14ac:dyDescent="0.35">
      <c r="B10" s="43" t="s">
        <v>218</v>
      </c>
      <c r="C10" s="43" t="s">
        <v>351</v>
      </c>
      <c r="D10" s="46">
        <v>2.5800000000000002E-9</v>
      </c>
      <c r="E10" s="45">
        <v>1</v>
      </c>
      <c r="F10" s="45" t="s">
        <v>12</v>
      </c>
      <c r="G10" s="45" t="s">
        <v>52</v>
      </c>
      <c r="I10" s="45">
        <v>1</v>
      </c>
      <c r="J10" s="45" t="s">
        <v>352</v>
      </c>
      <c r="K10" s="45" t="s">
        <v>55</v>
      </c>
    </row>
    <row r="11" spans="2:15" ht="14.55" x14ac:dyDescent="0.35">
      <c r="B11" s="43"/>
      <c r="C11" s="43" t="s">
        <v>353</v>
      </c>
      <c r="D11" s="46">
        <v>1.1700000000000001E-10</v>
      </c>
      <c r="E11" s="45">
        <v>1</v>
      </c>
      <c r="F11" s="45" t="s">
        <v>12</v>
      </c>
      <c r="G11" s="45" t="s">
        <v>52</v>
      </c>
      <c r="I11" s="45">
        <v>1</v>
      </c>
      <c r="J11" s="45" t="s">
        <v>354</v>
      </c>
      <c r="K11" s="45" t="s">
        <v>55</v>
      </c>
    </row>
    <row r="12" spans="2:15" ht="14.55" x14ac:dyDescent="0.3">
      <c r="B12" s="43"/>
      <c r="C12" s="43" t="s">
        <v>355</v>
      </c>
      <c r="D12" s="46">
        <v>1.8400000000000001E-7</v>
      </c>
      <c r="E12" s="45">
        <v>1</v>
      </c>
      <c r="F12" s="45" t="s">
        <v>12</v>
      </c>
      <c r="G12" s="45" t="s">
        <v>52</v>
      </c>
      <c r="I12" s="45">
        <v>2</v>
      </c>
      <c r="J12" s="45" t="s">
        <v>6</v>
      </c>
      <c r="K12" s="45" t="s">
        <v>54</v>
      </c>
    </row>
    <row r="13" spans="2:15" ht="14.55" x14ac:dyDescent="0.35">
      <c r="B13" s="43"/>
      <c r="C13" s="43" t="s">
        <v>356</v>
      </c>
      <c r="D13" s="46">
        <v>2.5500000000000002E-4</v>
      </c>
      <c r="E13" s="45">
        <v>1</v>
      </c>
      <c r="F13" s="45" t="s">
        <v>12</v>
      </c>
      <c r="G13" s="45" t="s">
        <v>52</v>
      </c>
      <c r="I13" s="45">
        <v>2</v>
      </c>
      <c r="J13" s="45" t="s">
        <v>17</v>
      </c>
      <c r="K13" s="45" t="s">
        <v>54</v>
      </c>
      <c r="N13" s="44" t="s">
        <v>357</v>
      </c>
    </row>
    <row r="14" spans="2:15" ht="14.55" x14ac:dyDescent="0.35">
      <c r="B14" s="43"/>
      <c r="C14" s="43" t="s">
        <v>358</v>
      </c>
      <c r="D14" s="46">
        <v>1.6E-7</v>
      </c>
      <c r="E14" s="45">
        <v>1</v>
      </c>
      <c r="F14" s="45" t="s">
        <v>12</v>
      </c>
      <c r="G14" s="45" t="s">
        <v>52</v>
      </c>
      <c r="I14" s="45">
        <v>1</v>
      </c>
      <c r="J14" s="45" t="s">
        <v>359</v>
      </c>
      <c r="K14" s="45" t="s">
        <v>55</v>
      </c>
      <c r="M14" s="45">
        <v>2</v>
      </c>
    </row>
    <row r="15" spans="2:15" ht="14.55" x14ac:dyDescent="0.35">
      <c r="B15" s="43"/>
      <c r="C15" s="43" t="s">
        <v>360</v>
      </c>
      <c r="D15" s="46">
        <v>3.4000000000000001E-23</v>
      </c>
      <c r="E15" s="45">
        <v>3</v>
      </c>
      <c r="F15" s="45" t="s">
        <v>12</v>
      </c>
      <c r="G15" s="45" t="s">
        <v>52</v>
      </c>
      <c r="I15" s="45">
        <v>2</v>
      </c>
      <c r="J15" s="45" t="s">
        <v>348</v>
      </c>
      <c r="K15" s="45" t="s">
        <v>60</v>
      </c>
      <c r="M15" s="45">
        <v>2</v>
      </c>
    </row>
    <row r="16" spans="2:15" ht="14.55" x14ac:dyDescent="0.35">
      <c r="B16" s="43"/>
      <c r="C16" s="43" t="s">
        <v>361</v>
      </c>
      <c r="D16" s="46">
        <v>1.08E-10</v>
      </c>
      <c r="E16" s="45">
        <v>1</v>
      </c>
      <c r="F16" s="45" t="s">
        <v>12</v>
      </c>
      <c r="G16" s="45" t="s">
        <v>52</v>
      </c>
      <c r="I16" s="45">
        <v>1</v>
      </c>
      <c r="J16" s="45" t="s">
        <v>362</v>
      </c>
      <c r="K16" s="45" t="s">
        <v>55</v>
      </c>
    </row>
    <row r="17" spans="2:14" x14ac:dyDescent="0.3">
      <c r="B17" s="43"/>
      <c r="C17" s="43"/>
      <c r="D17" s="46"/>
    </row>
    <row r="18" spans="2:14" ht="14.55" x14ac:dyDescent="0.3">
      <c r="B18" s="43" t="s">
        <v>219</v>
      </c>
      <c r="C18" s="43" t="s">
        <v>363</v>
      </c>
      <c r="D18" s="46">
        <v>5.9999999999999996E-31</v>
      </c>
      <c r="E18" s="45">
        <v>1</v>
      </c>
      <c r="F18" s="45" t="s">
        <v>77</v>
      </c>
      <c r="G18" s="45" t="s">
        <v>59</v>
      </c>
      <c r="I18" s="45">
        <v>3</v>
      </c>
      <c r="J18" s="45" t="s">
        <v>17</v>
      </c>
      <c r="K18" s="45" t="s">
        <v>54</v>
      </c>
      <c r="M18" s="45">
        <v>2</v>
      </c>
    </row>
    <row r="19" spans="2:14" ht="14.55" x14ac:dyDescent="0.35">
      <c r="B19" s="43"/>
      <c r="C19" s="43" t="s">
        <v>364</v>
      </c>
      <c r="D19" s="46">
        <v>1.3E-23</v>
      </c>
      <c r="E19" s="45">
        <v>1</v>
      </c>
      <c r="F19" s="45" t="s">
        <v>77</v>
      </c>
      <c r="G19" s="45" t="s">
        <v>59</v>
      </c>
      <c r="H19" s="39"/>
      <c r="I19" s="47">
        <v>1</v>
      </c>
      <c r="J19" s="45" t="s">
        <v>348</v>
      </c>
      <c r="K19" s="45" t="s">
        <v>60</v>
      </c>
      <c r="M19" s="45">
        <v>2</v>
      </c>
    </row>
    <row r="20" spans="2:14" ht="14.55" x14ac:dyDescent="0.3">
      <c r="B20" s="43"/>
      <c r="C20" s="43" t="s">
        <v>365</v>
      </c>
      <c r="D20" s="46">
        <v>1E-97</v>
      </c>
      <c r="E20" s="45">
        <v>2</v>
      </c>
      <c r="F20" s="45" t="s">
        <v>77</v>
      </c>
      <c r="G20" s="45" t="s">
        <v>59</v>
      </c>
      <c r="H20" s="39"/>
      <c r="I20" s="47">
        <v>3</v>
      </c>
      <c r="J20" s="45" t="s">
        <v>13</v>
      </c>
      <c r="K20" s="45" t="s">
        <v>55</v>
      </c>
      <c r="M20" s="45">
        <v>1</v>
      </c>
    </row>
    <row r="21" spans="2:14" x14ac:dyDescent="0.3">
      <c r="B21" s="43"/>
      <c r="C21" s="43"/>
      <c r="D21" s="46"/>
      <c r="E21" s="39"/>
      <c r="F21" s="39"/>
      <c r="G21" s="39"/>
      <c r="H21" s="39"/>
      <c r="I21" s="39"/>
      <c r="K21" s="39"/>
    </row>
    <row r="22" spans="2:14" ht="14.55" x14ac:dyDescent="0.35">
      <c r="B22" s="43" t="s">
        <v>220</v>
      </c>
      <c r="C22" s="43" t="s">
        <v>366</v>
      </c>
      <c r="D22" s="46">
        <v>9.9999999999999998E-13</v>
      </c>
      <c r="E22" s="45">
        <v>1</v>
      </c>
      <c r="F22" s="45" t="s">
        <v>26</v>
      </c>
      <c r="G22" s="45" t="s">
        <v>52</v>
      </c>
      <c r="I22" s="45">
        <v>1</v>
      </c>
      <c r="J22" s="45" t="s">
        <v>352</v>
      </c>
      <c r="K22" s="45" t="s">
        <v>55</v>
      </c>
      <c r="M22" s="45">
        <v>2</v>
      </c>
    </row>
    <row r="23" spans="2:14" ht="14.55" x14ac:dyDescent="0.3">
      <c r="B23" s="43"/>
      <c r="C23" s="43" t="s">
        <v>367</v>
      </c>
      <c r="D23" s="46">
        <v>6.4400000000000004E-3</v>
      </c>
      <c r="E23" s="45">
        <v>1</v>
      </c>
      <c r="F23" s="45" t="s">
        <v>26</v>
      </c>
      <c r="G23" s="45" t="s">
        <v>52</v>
      </c>
      <c r="I23" s="45">
        <v>2</v>
      </c>
      <c r="J23" s="45" t="s">
        <v>6</v>
      </c>
      <c r="K23" s="45" t="s">
        <v>54</v>
      </c>
    </row>
    <row r="24" spans="2:14" x14ac:dyDescent="0.3">
      <c r="B24" s="43"/>
      <c r="C24" s="43" t="s">
        <v>322</v>
      </c>
      <c r="D24" s="46">
        <v>7.2000000000000002E-15</v>
      </c>
      <c r="E24" s="45">
        <v>1</v>
      </c>
      <c r="F24" s="45" t="s">
        <v>26</v>
      </c>
      <c r="G24" s="45" t="s">
        <v>52</v>
      </c>
      <c r="I24" s="45">
        <v>2</v>
      </c>
      <c r="J24" s="45" t="s">
        <v>17</v>
      </c>
      <c r="K24" s="45" t="s">
        <v>54</v>
      </c>
      <c r="M24" s="45">
        <v>2</v>
      </c>
    </row>
    <row r="25" spans="2:14" ht="14.55" x14ac:dyDescent="0.35">
      <c r="B25" s="43"/>
      <c r="C25" s="43" t="s">
        <v>368</v>
      </c>
      <c r="D25" s="46">
        <v>1.42E-8</v>
      </c>
      <c r="E25" s="45">
        <v>1</v>
      </c>
      <c r="F25" s="45" t="s">
        <v>26</v>
      </c>
      <c r="G25" s="45" t="s">
        <v>52</v>
      </c>
      <c r="I25" s="45">
        <v>1</v>
      </c>
      <c r="J25" s="45" t="s">
        <v>359</v>
      </c>
      <c r="K25" s="45" t="s">
        <v>55</v>
      </c>
      <c r="N25" s="44" t="s">
        <v>369</v>
      </c>
    </row>
    <row r="26" spans="2:14" ht="14.55" x14ac:dyDescent="0.35">
      <c r="B26" s="43"/>
      <c r="C26" s="43" t="s">
        <v>370</v>
      </c>
      <c r="D26" s="46">
        <v>2.5300000000000001E-33</v>
      </c>
      <c r="E26" s="45">
        <v>3</v>
      </c>
      <c r="F26" s="45" t="s">
        <v>26</v>
      </c>
      <c r="G26" s="45" t="s">
        <v>52</v>
      </c>
      <c r="I26" s="45">
        <v>2</v>
      </c>
      <c r="J26" s="45" t="s">
        <v>348</v>
      </c>
      <c r="K26" s="45" t="s">
        <v>60</v>
      </c>
    </row>
    <row r="27" spans="2:14" x14ac:dyDescent="0.3">
      <c r="B27" s="43"/>
      <c r="C27" s="43" t="s">
        <v>65</v>
      </c>
      <c r="D27" s="46">
        <v>8.0000000000000003E-27</v>
      </c>
      <c r="E27" s="45">
        <v>1</v>
      </c>
      <c r="F27" s="45" t="s">
        <v>26</v>
      </c>
      <c r="G27" s="45" t="s">
        <v>52</v>
      </c>
      <c r="I27" s="45">
        <v>1</v>
      </c>
      <c r="J27" s="45" t="s">
        <v>13</v>
      </c>
      <c r="K27" s="45" t="s">
        <v>55</v>
      </c>
      <c r="M27" s="45">
        <v>2</v>
      </c>
    </row>
    <row r="28" spans="2:14" x14ac:dyDescent="0.3">
      <c r="B28" s="43"/>
      <c r="C28" s="43"/>
      <c r="D28" s="46"/>
      <c r="E28" s="39"/>
      <c r="F28" s="39"/>
      <c r="G28" s="39"/>
      <c r="H28" s="39"/>
      <c r="I28" s="39"/>
      <c r="K28" s="39"/>
    </row>
    <row r="29" spans="2:14" ht="14.55" x14ac:dyDescent="0.35">
      <c r="B29" s="43" t="s">
        <v>221</v>
      </c>
      <c r="C29" s="43" t="s">
        <v>371</v>
      </c>
      <c r="D29" s="46">
        <v>3.36E-9</v>
      </c>
      <c r="E29" s="45">
        <v>1</v>
      </c>
      <c r="F29" s="45" t="s">
        <v>10</v>
      </c>
      <c r="G29" s="45" t="s">
        <v>52</v>
      </c>
      <c r="I29" s="45">
        <v>1</v>
      </c>
      <c r="J29" s="45" t="s">
        <v>352</v>
      </c>
      <c r="K29" s="45" t="s">
        <v>55</v>
      </c>
      <c r="M29" s="45">
        <v>3</v>
      </c>
      <c r="N29" s="44" t="s">
        <v>632</v>
      </c>
    </row>
    <row r="30" spans="2:14" ht="14.55" x14ac:dyDescent="0.35">
      <c r="B30" s="43"/>
      <c r="C30" s="43"/>
      <c r="D30" s="46">
        <v>6E-9</v>
      </c>
      <c r="E30" s="45">
        <v>1</v>
      </c>
      <c r="F30" s="45" t="s">
        <v>10</v>
      </c>
      <c r="G30" s="45" t="s">
        <v>52</v>
      </c>
      <c r="I30" s="45">
        <v>1</v>
      </c>
      <c r="J30" s="45" t="s">
        <v>352</v>
      </c>
      <c r="K30" s="45" t="s">
        <v>55</v>
      </c>
      <c r="M30" s="45">
        <v>2</v>
      </c>
      <c r="N30" s="44" t="s">
        <v>633</v>
      </c>
    </row>
    <row r="31" spans="2:14" ht="14.55" x14ac:dyDescent="0.35">
      <c r="B31" s="43"/>
      <c r="C31" s="48" t="s">
        <v>372</v>
      </c>
      <c r="D31" s="46">
        <v>9.9999999999999994E-12</v>
      </c>
      <c r="E31" s="45">
        <v>1</v>
      </c>
      <c r="F31" s="45" t="s">
        <v>634</v>
      </c>
      <c r="G31" s="45" t="s">
        <v>93</v>
      </c>
      <c r="I31" s="45">
        <v>2</v>
      </c>
      <c r="J31" s="45" t="s">
        <v>352</v>
      </c>
      <c r="K31" s="45" t="s">
        <v>55</v>
      </c>
      <c r="M31" s="45">
        <v>1</v>
      </c>
      <c r="N31" s="43" t="s">
        <v>250</v>
      </c>
    </row>
    <row r="32" spans="2:14" ht="14.55" x14ac:dyDescent="0.35">
      <c r="B32" s="43"/>
      <c r="C32" s="43" t="s">
        <v>373</v>
      </c>
      <c r="D32" s="46">
        <v>7.1000000000000002E-4</v>
      </c>
      <c r="E32" s="45">
        <v>1</v>
      </c>
      <c r="F32" s="45" t="s">
        <v>10</v>
      </c>
      <c r="G32" s="45" t="s">
        <v>52</v>
      </c>
      <c r="I32" s="45">
        <v>1</v>
      </c>
      <c r="J32" s="45" t="s">
        <v>354</v>
      </c>
      <c r="K32" s="45" t="s">
        <v>55</v>
      </c>
      <c r="M32" s="45">
        <v>2</v>
      </c>
    </row>
    <row r="33" spans="2:14" ht="14.55" x14ac:dyDescent="0.3">
      <c r="B33" s="43"/>
      <c r="C33" s="43" t="s">
        <v>374</v>
      </c>
      <c r="D33" s="46">
        <v>5.3000000000000003E-9</v>
      </c>
      <c r="E33" s="45">
        <v>1</v>
      </c>
      <c r="F33" s="45" t="s">
        <v>10</v>
      </c>
      <c r="G33" s="45" t="s">
        <v>52</v>
      </c>
      <c r="I33" s="45">
        <v>2</v>
      </c>
      <c r="J33" s="45" t="s">
        <v>6</v>
      </c>
      <c r="K33" s="45" t="s">
        <v>54</v>
      </c>
      <c r="M33" s="45">
        <v>2</v>
      </c>
    </row>
    <row r="34" spans="2:14" ht="14.55" x14ac:dyDescent="0.35">
      <c r="B34" s="43"/>
      <c r="C34" s="43" t="s">
        <v>375</v>
      </c>
      <c r="D34" s="46">
        <v>9.9999999999999995E-8</v>
      </c>
      <c r="E34" s="45">
        <v>2</v>
      </c>
      <c r="F34" s="45" t="s">
        <v>10</v>
      </c>
      <c r="G34" s="45" t="s">
        <v>52</v>
      </c>
      <c r="I34" s="45">
        <v>2</v>
      </c>
      <c r="J34" s="45" t="s">
        <v>376</v>
      </c>
      <c r="K34" s="45" t="s">
        <v>55</v>
      </c>
      <c r="M34" s="45">
        <v>2</v>
      </c>
    </row>
    <row r="35" spans="2:14" ht="14.55" x14ac:dyDescent="0.3">
      <c r="B35" s="43"/>
      <c r="C35" s="43" t="s">
        <v>377</v>
      </c>
      <c r="D35" s="46">
        <v>5.4999999999999999E-6</v>
      </c>
      <c r="E35" s="45">
        <v>1</v>
      </c>
      <c r="F35" s="45" t="s">
        <v>10</v>
      </c>
      <c r="G35" s="45" t="s">
        <v>52</v>
      </c>
      <c r="I35" s="45">
        <v>2</v>
      </c>
      <c r="J35" s="45" t="s">
        <v>17</v>
      </c>
      <c r="K35" s="45" t="s">
        <v>54</v>
      </c>
      <c r="M35" s="45">
        <v>2</v>
      </c>
    </row>
    <row r="36" spans="2:14" ht="14.55" x14ac:dyDescent="0.35">
      <c r="B36" s="43"/>
      <c r="C36" s="43" t="s">
        <v>636</v>
      </c>
      <c r="D36" s="46">
        <v>2.3199999999999998E-9</v>
      </c>
      <c r="E36" s="45">
        <v>1</v>
      </c>
      <c r="F36" s="45" t="s">
        <v>10</v>
      </c>
      <c r="G36" s="45" t="s">
        <v>52</v>
      </c>
      <c r="I36" s="45">
        <v>1</v>
      </c>
      <c r="J36" s="45" t="s">
        <v>359</v>
      </c>
      <c r="K36" s="45" t="s">
        <v>55</v>
      </c>
      <c r="N36" s="44" t="s">
        <v>378</v>
      </c>
    </row>
    <row r="37" spans="2:14" ht="14.55" x14ac:dyDescent="0.35">
      <c r="B37" s="43"/>
      <c r="C37" s="43" t="s">
        <v>379</v>
      </c>
      <c r="D37" s="46">
        <v>2.0699999999999999E-29</v>
      </c>
      <c r="E37" s="45">
        <v>3</v>
      </c>
      <c r="F37" s="45" t="s">
        <v>10</v>
      </c>
      <c r="G37" s="45" t="s">
        <v>52</v>
      </c>
      <c r="I37" s="45">
        <v>2</v>
      </c>
      <c r="J37" s="45" t="s">
        <v>348</v>
      </c>
      <c r="K37" s="45" t="s">
        <v>60</v>
      </c>
    </row>
    <row r="38" spans="2:14" ht="14.55" x14ac:dyDescent="0.35">
      <c r="B38" s="43"/>
      <c r="C38" s="43" t="s">
        <v>380</v>
      </c>
      <c r="D38" s="46">
        <v>4.9299999999999999E-5</v>
      </c>
      <c r="E38" s="45">
        <v>1</v>
      </c>
      <c r="F38" s="45" t="s">
        <v>10</v>
      </c>
      <c r="G38" s="45" t="s">
        <v>52</v>
      </c>
      <c r="I38" s="45">
        <v>1</v>
      </c>
      <c r="J38" s="45" t="s">
        <v>362</v>
      </c>
      <c r="K38" s="45" t="s">
        <v>55</v>
      </c>
    </row>
    <row r="39" spans="2:14" x14ac:dyDescent="0.3">
      <c r="B39" s="43"/>
    </row>
    <row r="40" spans="2:14" ht="14.55" x14ac:dyDescent="0.3">
      <c r="B40" s="43" t="s">
        <v>299</v>
      </c>
      <c r="C40" s="43" t="s">
        <v>381</v>
      </c>
      <c r="D40" s="46">
        <v>1.5999999999999999E-20</v>
      </c>
      <c r="E40" s="45">
        <v>1</v>
      </c>
      <c r="F40" s="45" t="s">
        <v>282</v>
      </c>
      <c r="G40" s="45" t="s">
        <v>59</v>
      </c>
      <c r="I40" s="45">
        <v>3</v>
      </c>
      <c r="J40" s="45" t="s">
        <v>17</v>
      </c>
      <c r="K40" s="45" t="s">
        <v>54</v>
      </c>
      <c r="M40" s="45">
        <v>2</v>
      </c>
    </row>
    <row r="41" spans="2:14" ht="14.55" x14ac:dyDescent="0.35">
      <c r="B41" s="43"/>
      <c r="C41" s="43" t="s">
        <v>382</v>
      </c>
      <c r="D41" s="46">
        <v>3.1999999999999998E-10</v>
      </c>
      <c r="E41" s="45">
        <v>1</v>
      </c>
      <c r="F41" s="45" t="s">
        <v>282</v>
      </c>
      <c r="G41" s="45" t="s">
        <v>59</v>
      </c>
      <c r="I41" s="45">
        <v>3</v>
      </c>
      <c r="J41" s="45" t="s">
        <v>383</v>
      </c>
      <c r="K41" s="45" t="s">
        <v>54</v>
      </c>
      <c r="M41" s="45">
        <v>2</v>
      </c>
    </row>
    <row r="42" spans="2:14" ht="14.55" x14ac:dyDescent="0.35">
      <c r="B42" s="43"/>
      <c r="C42" s="43" t="s">
        <v>384</v>
      </c>
      <c r="D42" s="46">
        <v>3.2000000000000001E-26</v>
      </c>
      <c r="E42" s="45">
        <v>1</v>
      </c>
      <c r="F42" s="45" t="s">
        <v>282</v>
      </c>
      <c r="G42" s="45" t="s">
        <v>59</v>
      </c>
      <c r="I42" s="45">
        <v>3</v>
      </c>
      <c r="J42" s="45" t="s">
        <v>359</v>
      </c>
      <c r="K42" s="45" t="s">
        <v>55</v>
      </c>
      <c r="M42" s="45">
        <v>2</v>
      </c>
      <c r="N42" s="44" t="s">
        <v>385</v>
      </c>
    </row>
    <row r="43" spans="2:14" ht="14.55" x14ac:dyDescent="0.35">
      <c r="B43" s="43"/>
      <c r="C43" s="43" t="s">
        <v>386</v>
      </c>
      <c r="D43" s="46">
        <v>9.9999999999999996E-24</v>
      </c>
      <c r="E43" s="45">
        <v>1</v>
      </c>
      <c r="F43" s="45" t="s">
        <v>282</v>
      </c>
      <c r="G43" s="45" t="s">
        <v>59</v>
      </c>
      <c r="I43" s="45">
        <v>1</v>
      </c>
      <c r="J43" s="45" t="s">
        <v>348</v>
      </c>
      <c r="K43" s="45" t="s">
        <v>60</v>
      </c>
      <c r="M43" s="45">
        <v>1</v>
      </c>
    </row>
    <row r="44" spans="2:14" x14ac:dyDescent="0.3">
      <c r="B44" s="43"/>
      <c r="C44" s="43"/>
      <c r="D44" s="46"/>
    </row>
    <row r="45" spans="2:14" ht="14.55" x14ac:dyDescent="0.3">
      <c r="B45" s="43" t="s">
        <v>300</v>
      </c>
      <c r="C45" s="43" t="s">
        <v>387</v>
      </c>
      <c r="D45" s="46">
        <v>1.9999999999999999E-48</v>
      </c>
      <c r="E45" s="45">
        <v>1</v>
      </c>
      <c r="F45" s="45" t="s">
        <v>301</v>
      </c>
      <c r="G45" s="45" t="s">
        <v>93</v>
      </c>
      <c r="I45" s="45">
        <v>4</v>
      </c>
      <c r="J45" s="45" t="s">
        <v>17</v>
      </c>
      <c r="K45" s="45" t="s">
        <v>54</v>
      </c>
      <c r="M45" s="45">
        <v>1</v>
      </c>
    </row>
    <row r="46" spans="2:14" ht="14.55" x14ac:dyDescent="0.35">
      <c r="B46" s="43"/>
      <c r="C46" s="43" t="s">
        <v>388</v>
      </c>
      <c r="D46" s="46">
        <v>4.9999999999999999E-17</v>
      </c>
      <c r="E46" s="45">
        <v>1</v>
      </c>
      <c r="F46" s="45" t="s">
        <v>301</v>
      </c>
      <c r="G46" s="45" t="s">
        <v>93</v>
      </c>
      <c r="I46" s="45">
        <v>4</v>
      </c>
      <c r="J46" s="45" t="s">
        <v>383</v>
      </c>
      <c r="K46" s="45" t="s">
        <v>54</v>
      </c>
      <c r="M46" s="45">
        <v>1</v>
      </c>
    </row>
    <row r="47" spans="2:14" x14ac:dyDescent="0.3">
      <c r="B47" s="43"/>
      <c r="C47" s="43"/>
      <c r="D47" s="46"/>
    </row>
    <row r="48" spans="2:14" ht="14.55" x14ac:dyDescent="0.3">
      <c r="B48" s="43" t="s">
        <v>222</v>
      </c>
      <c r="C48" s="43" t="s">
        <v>389</v>
      </c>
      <c r="D48" s="46">
        <v>6.6000000000000005E-11</v>
      </c>
      <c r="E48" s="45">
        <v>1</v>
      </c>
      <c r="F48" s="45" t="s">
        <v>28</v>
      </c>
      <c r="G48" s="45" t="s">
        <v>59</v>
      </c>
      <c r="I48" s="45">
        <v>3</v>
      </c>
      <c r="J48" s="45" t="s">
        <v>6</v>
      </c>
      <c r="K48" s="45" t="s">
        <v>54</v>
      </c>
      <c r="M48" s="45">
        <v>2</v>
      </c>
    </row>
    <row r="49" spans="2:13" ht="14.55" x14ac:dyDescent="0.3">
      <c r="B49" s="43"/>
      <c r="C49" s="43" t="s">
        <v>390</v>
      </c>
      <c r="D49" s="46">
        <v>6.3000000000000002E-31</v>
      </c>
      <c r="E49" s="45">
        <v>1</v>
      </c>
      <c r="F49" s="45" t="s">
        <v>28</v>
      </c>
      <c r="G49" s="45" t="s">
        <v>59</v>
      </c>
      <c r="I49" s="45">
        <v>3</v>
      </c>
      <c r="J49" s="45" t="s">
        <v>17</v>
      </c>
      <c r="K49" s="45" t="s">
        <v>54</v>
      </c>
      <c r="M49" s="45">
        <v>2</v>
      </c>
    </row>
    <row r="50" spans="2:13" x14ac:dyDescent="0.3">
      <c r="B50" s="43"/>
      <c r="C50" s="43"/>
      <c r="D50" s="46"/>
    </row>
    <row r="51" spans="2:13" ht="14.55" x14ac:dyDescent="0.35">
      <c r="B51" s="43" t="s">
        <v>251</v>
      </c>
      <c r="C51" s="43" t="s">
        <v>391</v>
      </c>
      <c r="D51" s="46">
        <v>1.4000000000000001E-13</v>
      </c>
      <c r="E51" s="45">
        <v>1</v>
      </c>
      <c r="F51" s="45" t="s">
        <v>302</v>
      </c>
      <c r="G51" s="45" t="s">
        <v>52</v>
      </c>
      <c r="I51" s="45">
        <v>1</v>
      </c>
      <c r="J51" s="45" t="s">
        <v>352</v>
      </c>
      <c r="K51" s="45" t="s">
        <v>55</v>
      </c>
      <c r="M51" s="45">
        <v>2</v>
      </c>
    </row>
    <row r="52" spans="2:13" ht="14.55" x14ac:dyDescent="0.35">
      <c r="B52" s="43"/>
      <c r="C52" s="43" t="s">
        <v>392</v>
      </c>
      <c r="D52" s="46">
        <v>1E-4</v>
      </c>
      <c r="E52" s="45">
        <v>1</v>
      </c>
      <c r="F52" s="45" t="s">
        <v>302</v>
      </c>
      <c r="G52" s="45" t="s">
        <v>52</v>
      </c>
      <c r="I52" s="45">
        <v>2</v>
      </c>
      <c r="J52" s="45" t="s">
        <v>383</v>
      </c>
      <c r="K52" s="45" t="s">
        <v>54</v>
      </c>
      <c r="M52" s="45">
        <v>2</v>
      </c>
    </row>
    <row r="53" spans="2:13" ht="14.55" x14ac:dyDescent="0.35">
      <c r="B53" s="43"/>
      <c r="C53" s="43" t="s">
        <v>393</v>
      </c>
      <c r="D53" s="46">
        <v>2.0500000000000001E-35</v>
      </c>
      <c r="E53" s="45">
        <v>3</v>
      </c>
      <c r="F53" s="45" t="s">
        <v>302</v>
      </c>
      <c r="G53" s="45" t="s">
        <v>52</v>
      </c>
      <c r="I53" s="45">
        <v>2</v>
      </c>
      <c r="J53" s="45" t="s">
        <v>348</v>
      </c>
      <c r="K53" s="45" t="s">
        <v>60</v>
      </c>
    </row>
    <row r="54" spans="2:13" ht="14.55" x14ac:dyDescent="0.35">
      <c r="B54" s="43"/>
      <c r="C54" s="43" t="s">
        <v>394</v>
      </c>
      <c r="D54" s="46">
        <v>1.6000000000000001E-25</v>
      </c>
      <c r="E54" s="45">
        <v>1</v>
      </c>
      <c r="F54" s="45" t="s">
        <v>302</v>
      </c>
      <c r="G54" s="45" t="s">
        <v>52</v>
      </c>
      <c r="I54" s="45">
        <v>2</v>
      </c>
      <c r="J54" s="45" t="s">
        <v>350</v>
      </c>
      <c r="K54" s="45" t="s">
        <v>54</v>
      </c>
      <c r="M54" s="45">
        <v>2</v>
      </c>
    </row>
    <row r="55" spans="2:13" x14ac:dyDescent="0.3">
      <c r="B55" s="4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 ht="14.55" x14ac:dyDescent="0.3">
      <c r="B56" s="43" t="s">
        <v>252</v>
      </c>
      <c r="C56" s="43" t="s">
        <v>395</v>
      </c>
      <c r="D56" s="46">
        <v>1.6E-44</v>
      </c>
      <c r="E56" s="45">
        <v>1</v>
      </c>
      <c r="F56" s="45" t="s">
        <v>303</v>
      </c>
      <c r="G56" s="45" t="s">
        <v>52</v>
      </c>
      <c r="I56" s="45">
        <v>3</v>
      </c>
      <c r="J56" s="45" t="s">
        <v>17</v>
      </c>
      <c r="K56" s="45" t="s">
        <v>54</v>
      </c>
      <c r="M56" s="45">
        <v>2</v>
      </c>
    </row>
    <row r="57" spans="2:13" x14ac:dyDescent="0.3">
      <c r="C57" s="39"/>
      <c r="E57" s="39"/>
      <c r="F57" s="39"/>
      <c r="G57" s="39"/>
      <c r="H57" s="39"/>
      <c r="I57" s="39"/>
      <c r="J57" s="39"/>
      <c r="K57" s="39"/>
    </row>
    <row r="58" spans="2:13" x14ac:dyDescent="0.3">
      <c r="B58" s="43" t="s">
        <v>226</v>
      </c>
      <c r="C58" s="43" t="s">
        <v>66</v>
      </c>
      <c r="D58" s="46">
        <v>6.2700000000000001E-9</v>
      </c>
      <c r="E58" s="45">
        <v>1</v>
      </c>
      <c r="F58" s="45" t="s">
        <v>283</v>
      </c>
      <c r="G58" s="45" t="s">
        <v>53</v>
      </c>
      <c r="I58" s="45">
        <v>1</v>
      </c>
      <c r="J58" s="45" t="s">
        <v>8</v>
      </c>
      <c r="K58" s="45" t="s">
        <v>54</v>
      </c>
    </row>
    <row r="59" spans="2:13" x14ac:dyDescent="0.3">
      <c r="B59" s="43"/>
      <c r="C59" s="43" t="s">
        <v>67</v>
      </c>
      <c r="D59" s="46">
        <v>1.72E-7</v>
      </c>
      <c r="E59" s="45">
        <v>1</v>
      </c>
      <c r="F59" s="45" t="s">
        <v>283</v>
      </c>
      <c r="G59" s="45" t="s">
        <v>53</v>
      </c>
      <c r="I59" s="45">
        <v>1</v>
      </c>
      <c r="J59" s="45" t="s">
        <v>7</v>
      </c>
      <c r="K59" s="45" t="s">
        <v>54</v>
      </c>
    </row>
    <row r="60" spans="2:13" x14ac:dyDescent="0.3">
      <c r="B60" s="43"/>
      <c r="C60" s="43" t="s">
        <v>68</v>
      </c>
      <c r="D60" s="46">
        <v>3.4700000000000002E-20</v>
      </c>
      <c r="E60" s="45">
        <v>1</v>
      </c>
      <c r="F60" s="45" t="s">
        <v>283</v>
      </c>
      <c r="G60" s="45" t="s">
        <v>53</v>
      </c>
      <c r="I60" s="45">
        <v>1</v>
      </c>
      <c r="J60" s="45" t="s">
        <v>19</v>
      </c>
      <c r="K60" s="45" t="s">
        <v>54</v>
      </c>
    </row>
    <row r="61" spans="2:13" x14ac:dyDescent="0.3">
      <c r="B61" s="43"/>
      <c r="C61" s="43" t="s">
        <v>253</v>
      </c>
      <c r="D61" s="46">
        <v>1E-14</v>
      </c>
      <c r="E61" s="45">
        <v>1</v>
      </c>
      <c r="F61" s="45" t="s">
        <v>283</v>
      </c>
      <c r="G61" s="45" t="s">
        <v>53</v>
      </c>
      <c r="I61" s="45">
        <v>1</v>
      </c>
      <c r="J61" s="45" t="s">
        <v>17</v>
      </c>
      <c r="K61" s="45" t="s">
        <v>54</v>
      </c>
      <c r="M61" s="45">
        <v>1</v>
      </c>
    </row>
    <row r="62" spans="2:13" x14ac:dyDescent="0.3">
      <c r="B62" s="43"/>
      <c r="C62" s="43" t="s">
        <v>69</v>
      </c>
      <c r="D62" s="46">
        <v>1.27E-12</v>
      </c>
      <c r="E62" s="45">
        <v>1</v>
      </c>
      <c r="F62" s="45" t="s">
        <v>283</v>
      </c>
      <c r="G62" s="45" t="s">
        <v>53</v>
      </c>
      <c r="I62" s="45">
        <v>1</v>
      </c>
      <c r="J62" s="45" t="s">
        <v>9</v>
      </c>
      <c r="K62" s="45" t="s">
        <v>54</v>
      </c>
    </row>
    <row r="63" spans="2:13" ht="14.55" x14ac:dyDescent="0.3">
      <c r="B63" s="43"/>
      <c r="C63" s="43" t="s">
        <v>396</v>
      </c>
      <c r="D63" s="46">
        <v>2.4999999999999999E-48</v>
      </c>
      <c r="E63" s="45">
        <v>2</v>
      </c>
      <c r="F63" s="45" t="s">
        <v>283</v>
      </c>
      <c r="G63" s="45" t="s">
        <v>53</v>
      </c>
      <c r="I63" s="45">
        <v>1</v>
      </c>
      <c r="J63" s="45" t="s">
        <v>13</v>
      </c>
      <c r="K63" s="45" t="s">
        <v>55</v>
      </c>
      <c r="M63" s="45">
        <v>2</v>
      </c>
    </row>
    <row r="64" spans="2:13" x14ac:dyDescent="0.3">
      <c r="B64" s="43"/>
      <c r="C64" s="43"/>
      <c r="D64" s="46"/>
    </row>
    <row r="65" spans="2:13" ht="14.55" x14ac:dyDescent="0.35">
      <c r="B65" s="43" t="s">
        <v>227</v>
      </c>
      <c r="C65" s="43" t="s">
        <v>397</v>
      </c>
      <c r="D65" s="46">
        <v>1.4000000000000001E-10</v>
      </c>
      <c r="E65" s="45">
        <v>1</v>
      </c>
      <c r="F65" s="45" t="s">
        <v>284</v>
      </c>
      <c r="G65" s="45" t="s">
        <v>52</v>
      </c>
      <c r="I65" s="45">
        <v>1</v>
      </c>
      <c r="J65" s="45" t="s">
        <v>352</v>
      </c>
      <c r="K65" s="45" t="s">
        <v>55</v>
      </c>
      <c r="M65" s="45">
        <v>2</v>
      </c>
    </row>
    <row r="66" spans="2:13" ht="14.55" x14ac:dyDescent="0.3">
      <c r="B66" s="43"/>
      <c r="C66" s="43" t="s">
        <v>398</v>
      </c>
      <c r="D66" s="46">
        <v>3.5999999999999998E-6</v>
      </c>
      <c r="E66" s="45">
        <v>1</v>
      </c>
      <c r="F66" s="45" t="s">
        <v>284</v>
      </c>
      <c r="G66" s="45" t="s">
        <v>52</v>
      </c>
      <c r="I66" s="45">
        <v>1</v>
      </c>
      <c r="J66" s="45" t="s">
        <v>34</v>
      </c>
      <c r="K66" s="45" t="s">
        <v>55</v>
      </c>
      <c r="M66" s="45">
        <v>2</v>
      </c>
    </row>
    <row r="67" spans="2:13" ht="14.55" x14ac:dyDescent="0.3">
      <c r="B67" s="43"/>
      <c r="C67" s="43" t="s">
        <v>399</v>
      </c>
      <c r="D67" s="46">
        <v>2.1999999999999999E-20</v>
      </c>
      <c r="E67" s="45">
        <v>1</v>
      </c>
      <c r="F67" s="45" t="s">
        <v>284</v>
      </c>
      <c r="G67" s="45" t="s">
        <v>52</v>
      </c>
      <c r="I67" s="45">
        <v>2</v>
      </c>
      <c r="J67" s="45" t="s">
        <v>17</v>
      </c>
      <c r="K67" s="45" t="s">
        <v>54</v>
      </c>
      <c r="M67" s="45">
        <v>2</v>
      </c>
    </row>
    <row r="68" spans="2:13" ht="14.55" x14ac:dyDescent="0.35">
      <c r="B68" s="43"/>
      <c r="C68" s="43" t="s">
        <v>400</v>
      </c>
      <c r="D68" s="46">
        <v>6.9399999999999999E-8</v>
      </c>
      <c r="E68" s="45">
        <v>1</v>
      </c>
      <c r="F68" s="45" t="s">
        <v>284</v>
      </c>
      <c r="G68" s="45" t="s">
        <v>52</v>
      </c>
      <c r="I68" s="45">
        <v>2</v>
      </c>
      <c r="J68" s="45" t="s">
        <v>383</v>
      </c>
      <c r="K68" s="45" t="s">
        <v>54</v>
      </c>
    </row>
    <row r="69" spans="2:13" ht="14.55" x14ac:dyDescent="0.35">
      <c r="B69" s="43"/>
      <c r="C69" s="43" t="s">
        <v>401</v>
      </c>
      <c r="D69" s="46">
        <v>4.4300000000000002E-10</v>
      </c>
      <c r="E69" s="45">
        <v>1</v>
      </c>
      <c r="F69" s="45" t="s">
        <v>284</v>
      </c>
      <c r="G69" s="45" t="s">
        <v>52</v>
      </c>
      <c r="I69" s="45">
        <v>1</v>
      </c>
      <c r="J69" s="45" t="s">
        <v>359</v>
      </c>
      <c r="K69" s="45" t="s">
        <v>55</v>
      </c>
    </row>
    <row r="70" spans="2:13" ht="14.55" x14ac:dyDescent="0.35">
      <c r="B70" s="43"/>
      <c r="C70" s="43" t="s">
        <v>402</v>
      </c>
      <c r="D70" s="46">
        <v>1.4000000000000001E-37</v>
      </c>
      <c r="E70" s="45">
        <v>3</v>
      </c>
      <c r="F70" s="45" t="s">
        <v>284</v>
      </c>
      <c r="G70" s="45" t="s">
        <v>52</v>
      </c>
      <c r="I70" s="45">
        <v>2</v>
      </c>
      <c r="J70" s="45" t="s">
        <v>348</v>
      </c>
      <c r="K70" s="45" t="s">
        <v>60</v>
      </c>
    </row>
    <row r="71" spans="2:13" ht="14.55" x14ac:dyDescent="0.35">
      <c r="B71" s="43"/>
      <c r="C71" s="43" t="s">
        <v>403</v>
      </c>
      <c r="D71" s="46">
        <v>2.0000000000000002E-30</v>
      </c>
      <c r="E71" s="45">
        <v>1</v>
      </c>
      <c r="F71" s="45" t="s">
        <v>284</v>
      </c>
      <c r="G71" s="45" t="s">
        <v>52</v>
      </c>
      <c r="I71" s="45">
        <v>2</v>
      </c>
      <c r="J71" s="45" t="s">
        <v>350</v>
      </c>
      <c r="K71" s="45" t="s">
        <v>54</v>
      </c>
      <c r="M71" s="45">
        <v>2</v>
      </c>
    </row>
    <row r="72" spans="2:13" x14ac:dyDescent="0.3">
      <c r="B72" s="43"/>
      <c r="C72" s="43" t="s">
        <v>70</v>
      </c>
      <c r="D72" s="46">
        <v>6.2999999999999994E-36</v>
      </c>
      <c r="E72" s="45">
        <v>1</v>
      </c>
      <c r="F72" s="45" t="s">
        <v>284</v>
      </c>
      <c r="G72" s="45" t="s">
        <v>52</v>
      </c>
      <c r="I72" s="45">
        <v>1</v>
      </c>
      <c r="J72" s="45" t="s">
        <v>13</v>
      </c>
      <c r="K72" s="45" t="s">
        <v>55</v>
      </c>
      <c r="M72" s="45">
        <v>2</v>
      </c>
    </row>
    <row r="73" spans="2:13" x14ac:dyDescent="0.3">
      <c r="B73" s="43"/>
      <c r="C73" s="43"/>
      <c r="D73" s="46"/>
    </row>
    <row r="74" spans="2:13" ht="14.55" x14ac:dyDescent="0.3">
      <c r="B74" s="43" t="s">
        <v>223</v>
      </c>
      <c r="C74" s="43" t="s">
        <v>404</v>
      </c>
      <c r="D74" s="46">
        <v>1.4E-22</v>
      </c>
      <c r="E74" s="45">
        <v>1</v>
      </c>
      <c r="F74" s="45" t="s">
        <v>78</v>
      </c>
      <c r="G74" s="45" t="s">
        <v>59</v>
      </c>
      <c r="I74" s="45">
        <v>3</v>
      </c>
      <c r="J74" s="45" t="s">
        <v>17</v>
      </c>
      <c r="K74" s="45" t="s">
        <v>54</v>
      </c>
      <c r="M74" s="45">
        <v>2</v>
      </c>
    </row>
    <row r="75" spans="2:13" x14ac:dyDescent="0.3">
      <c r="B75" s="43"/>
      <c r="C75" s="43"/>
      <c r="D75" s="46"/>
    </row>
    <row r="76" spans="2:13" ht="14.55" x14ac:dyDescent="0.3">
      <c r="B76" s="43" t="s">
        <v>224</v>
      </c>
      <c r="C76" s="43" t="s">
        <v>405</v>
      </c>
      <c r="D76" s="46">
        <v>4.1000000000000001E-24</v>
      </c>
      <c r="E76" s="45">
        <v>1</v>
      </c>
      <c r="F76" s="45" t="s">
        <v>79</v>
      </c>
      <c r="G76" s="45" t="s">
        <v>59</v>
      </c>
      <c r="I76" s="45">
        <v>3</v>
      </c>
      <c r="J76" s="45" t="s">
        <v>17</v>
      </c>
      <c r="K76" s="45" t="s">
        <v>54</v>
      </c>
      <c r="M76" s="45">
        <v>2</v>
      </c>
    </row>
    <row r="77" spans="2:13" x14ac:dyDescent="0.3">
      <c r="B77" s="43"/>
      <c r="C77" s="43"/>
      <c r="D77" s="46"/>
    </row>
    <row r="78" spans="2:13" ht="14.55" x14ac:dyDescent="0.3">
      <c r="B78" s="43" t="s">
        <v>225</v>
      </c>
      <c r="C78" s="43" t="s">
        <v>406</v>
      </c>
      <c r="D78" s="46">
        <v>9.3800000000000006E-24</v>
      </c>
      <c r="E78" s="45">
        <v>1</v>
      </c>
      <c r="F78" s="45" t="s">
        <v>80</v>
      </c>
      <c r="G78" s="45" t="s">
        <v>59</v>
      </c>
      <c r="I78" s="45">
        <v>3</v>
      </c>
      <c r="J78" s="45" t="s">
        <v>17</v>
      </c>
      <c r="K78" s="45" t="s">
        <v>54</v>
      </c>
    </row>
    <row r="79" spans="2:13" x14ac:dyDescent="0.3">
      <c r="C79" s="39"/>
      <c r="E79" s="39"/>
      <c r="F79" s="39"/>
      <c r="G79" s="39"/>
      <c r="H79" s="39"/>
      <c r="I79" s="39"/>
      <c r="J79" s="39"/>
      <c r="K79" s="39"/>
    </row>
    <row r="80" spans="2:13" ht="14.55" x14ac:dyDescent="0.3">
      <c r="B80" s="43" t="s">
        <v>229</v>
      </c>
      <c r="C80" s="43" t="s">
        <v>407</v>
      </c>
      <c r="D80" s="46">
        <v>1.7999999999999999E-23</v>
      </c>
      <c r="E80" s="45">
        <v>1</v>
      </c>
      <c r="F80" s="45" t="s">
        <v>82</v>
      </c>
      <c r="G80" s="45" t="s">
        <v>59</v>
      </c>
      <c r="I80" s="45">
        <v>3</v>
      </c>
      <c r="J80" s="45" t="s">
        <v>17</v>
      </c>
      <c r="K80" s="45" t="s">
        <v>54</v>
      </c>
      <c r="M80" s="45">
        <v>2</v>
      </c>
    </row>
    <row r="81" spans="2:14" x14ac:dyDescent="0.3">
      <c r="C81" s="39"/>
      <c r="E81" s="39"/>
      <c r="F81" s="39"/>
      <c r="G81" s="39"/>
      <c r="H81" s="39"/>
      <c r="I81" s="39"/>
      <c r="J81" s="39"/>
      <c r="K81" s="39"/>
    </row>
    <row r="82" spans="2:14" ht="14.55" x14ac:dyDescent="0.3">
      <c r="B82" s="39" t="s">
        <v>228</v>
      </c>
      <c r="C82" s="43" t="s">
        <v>408</v>
      </c>
      <c r="D82" s="46">
        <v>7.2799999999999996E-36</v>
      </c>
      <c r="E82" s="45">
        <v>1</v>
      </c>
      <c r="F82" s="45" t="s">
        <v>81</v>
      </c>
      <c r="G82" s="45" t="s">
        <v>59</v>
      </c>
      <c r="I82" s="45">
        <v>3</v>
      </c>
      <c r="J82" s="45" t="s">
        <v>17</v>
      </c>
      <c r="K82" s="45" t="s">
        <v>54</v>
      </c>
    </row>
    <row r="83" spans="2:14" x14ac:dyDescent="0.3">
      <c r="C83" s="39"/>
      <c r="E83" s="39"/>
      <c r="F83" s="39"/>
      <c r="G83" s="39"/>
      <c r="H83" s="39"/>
      <c r="I83" s="39"/>
      <c r="J83" s="39"/>
      <c r="K83" s="39"/>
    </row>
    <row r="84" spans="2:14" ht="14.55" x14ac:dyDescent="0.3">
      <c r="B84" s="39" t="s">
        <v>230</v>
      </c>
      <c r="C84" s="43" t="s">
        <v>409</v>
      </c>
      <c r="D84" s="46">
        <v>4.0000000000000002E-26</v>
      </c>
      <c r="E84" s="45">
        <v>1</v>
      </c>
      <c r="F84" s="45" t="s">
        <v>83</v>
      </c>
      <c r="G84" s="45" t="s">
        <v>93</v>
      </c>
      <c r="I84" s="45">
        <v>4</v>
      </c>
      <c r="J84" s="45" t="s">
        <v>17</v>
      </c>
      <c r="K84" s="45" t="s">
        <v>54</v>
      </c>
      <c r="M84" s="45">
        <v>2</v>
      </c>
      <c r="N84" s="44" t="s">
        <v>323</v>
      </c>
    </row>
    <row r="85" spans="2:14" x14ac:dyDescent="0.3">
      <c r="C85" s="39"/>
      <c r="E85" s="39"/>
      <c r="F85" s="39"/>
      <c r="G85" s="39"/>
      <c r="H85" s="39"/>
      <c r="I85" s="39"/>
      <c r="J85" s="39"/>
      <c r="K85" s="39"/>
    </row>
    <row r="86" spans="2:14" ht="14.55" x14ac:dyDescent="0.3">
      <c r="B86" s="39" t="s">
        <v>231</v>
      </c>
      <c r="C86" s="43" t="s">
        <v>410</v>
      </c>
      <c r="D86" s="46">
        <v>5.0000000000000002E-23</v>
      </c>
      <c r="E86" s="45">
        <v>1</v>
      </c>
      <c r="F86" s="45" t="s">
        <v>84</v>
      </c>
      <c r="G86" s="45" t="s">
        <v>59</v>
      </c>
      <c r="I86" s="45">
        <v>3</v>
      </c>
      <c r="J86" s="45" t="s">
        <v>17</v>
      </c>
      <c r="K86" s="45" t="s">
        <v>54</v>
      </c>
      <c r="M86" s="45">
        <v>2</v>
      </c>
    </row>
    <row r="87" spans="2:14" x14ac:dyDescent="0.3">
      <c r="C87" s="39"/>
      <c r="E87" s="39"/>
      <c r="F87" s="39"/>
      <c r="G87" s="39"/>
      <c r="H87" s="39"/>
      <c r="I87" s="39"/>
      <c r="J87" s="39"/>
      <c r="K87" s="39"/>
    </row>
    <row r="88" spans="2:14" ht="14.55" x14ac:dyDescent="0.3">
      <c r="B88" s="39" t="s">
        <v>232</v>
      </c>
      <c r="C88" s="43" t="s">
        <v>411</v>
      </c>
      <c r="D88" s="46">
        <v>6.3000000000000002E-34</v>
      </c>
      <c r="E88" s="45">
        <v>1</v>
      </c>
      <c r="F88" s="45" t="s">
        <v>85</v>
      </c>
      <c r="G88" s="45" t="s">
        <v>59</v>
      </c>
      <c r="I88" s="45">
        <v>3</v>
      </c>
      <c r="J88" s="45" t="s">
        <v>17</v>
      </c>
      <c r="K88" s="45" t="s">
        <v>54</v>
      </c>
      <c r="M88" s="45">
        <v>2</v>
      </c>
    </row>
    <row r="89" spans="2:14" ht="14.55" x14ac:dyDescent="0.3">
      <c r="C89" s="43" t="s">
        <v>412</v>
      </c>
      <c r="D89" s="46">
        <v>5.7000000000000002E-74</v>
      </c>
      <c r="E89" s="45">
        <v>2</v>
      </c>
      <c r="F89" s="45" t="s">
        <v>85</v>
      </c>
      <c r="G89" s="45" t="s">
        <v>59</v>
      </c>
      <c r="I89" s="45">
        <v>3</v>
      </c>
      <c r="J89" s="45" t="s">
        <v>13</v>
      </c>
      <c r="K89" s="45" t="s">
        <v>55</v>
      </c>
      <c r="M89" s="45">
        <v>2</v>
      </c>
    </row>
    <row r="90" spans="2:14" x14ac:dyDescent="0.3">
      <c r="C90" s="39"/>
      <c r="E90" s="39"/>
      <c r="G90" s="39"/>
      <c r="H90" s="39"/>
      <c r="I90" s="39"/>
      <c r="J90" s="39"/>
      <c r="K90" s="39"/>
    </row>
    <row r="91" spans="2:14" ht="14.55" x14ac:dyDescent="0.35">
      <c r="B91" s="43" t="s">
        <v>254</v>
      </c>
      <c r="C91" s="43" t="s">
        <v>413</v>
      </c>
      <c r="D91" s="46">
        <v>3.1299999999999998E-11</v>
      </c>
      <c r="E91" s="45">
        <v>1</v>
      </c>
      <c r="F91" s="49" t="s">
        <v>285</v>
      </c>
      <c r="G91" s="45" t="s">
        <v>52</v>
      </c>
      <c r="I91" s="45">
        <v>1</v>
      </c>
      <c r="J91" s="45" t="s">
        <v>352</v>
      </c>
      <c r="K91" s="45" t="s">
        <v>55</v>
      </c>
    </row>
    <row r="92" spans="2:14" ht="14.55" x14ac:dyDescent="0.3">
      <c r="B92" s="43"/>
      <c r="C92" s="43" t="s">
        <v>414</v>
      </c>
      <c r="D92" s="46">
        <v>4.8700000000000001E-17</v>
      </c>
      <c r="E92" s="45">
        <v>1</v>
      </c>
      <c r="F92" s="49" t="s">
        <v>285</v>
      </c>
      <c r="G92" s="45" t="s">
        <v>52</v>
      </c>
      <c r="I92" s="45">
        <v>2</v>
      </c>
      <c r="J92" s="45" t="s">
        <v>17</v>
      </c>
      <c r="K92" s="45" t="s">
        <v>54</v>
      </c>
    </row>
    <row r="93" spans="2:14" ht="14.55" x14ac:dyDescent="0.35">
      <c r="B93" s="43"/>
      <c r="C93" s="43" t="s">
        <v>415</v>
      </c>
      <c r="D93" s="46">
        <v>3.2000000000000001E-7</v>
      </c>
      <c r="E93" s="45">
        <v>1</v>
      </c>
      <c r="F93" s="49" t="s">
        <v>285</v>
      </c>
      <c r="G93" s="45" t="s">
        <v>52</v>
      </c>
      <c r="I93" s="45">
        <v>1</v>
      </c>
      <c r="J93" s="45" t="s">
        <v>359</v>
      </c>
      <c r="K93" s="45" t="s">
        <v>55</v>
      </c>
      <c r="M93" s="45">
        <v>2</v>
      </c>
      <c r="N93" s="44" t="s">
        <v>416</v>
      </c>
    </row>
    <row r="94" spans="2:14" x14ac:dyDescent="0.3">
      <c r="B94" s="43"/>
      <c r="C94" s="43" t="s">
        <v>71</v>
      </c>
      <c r="D94" s="46">
        <v>6.3000000000000004E-18</v>
      </c>
      <c r="E94" s="45">
        <v>1</v>
      </c>
      <c r="F94" s="49" t="s">
        <v>285</v>
      </c>
      <c r="G94" s="45" t="s">
        <v>52</v>
      </c>
      <c r="I94" s="45">
        <v>1</v>
      </c>
      <c r="J94" s="45" t="s">
        <v>13</v>
      </c>
      <c r="K94" s="45" t="s">
        <v>55</v>
      </c>
      <c r="M94" s="45">
        <v>2</v>
      </c>
    </row>
    <row r="95" spans="2:14" x14ac:dyDescent="0.3">
      <c r="B95" s="43"/>
      <c r="C95" s="43"/>
      <c r="D95" s="46"/>
    </row>
    <row r="96" spans="2:14" ht="14.55" x14ac:dyDescent="0.3">
      <c r="B96" s="43" t="s">
        <v>255</v>
      </c>
      <c r="C96" s="43" t="s">
        <v>417</v>
      </c>
      <c r="D96" s="46">
        <v>2.7900000000000001E-39</v>
      </c>
      <c r="E96" s="45">
        <v>1</v>
      </c>
      <c r="F96" s="49" t="s">
        <v>286</v>
      </c>
      <c r="G96" s="45" t="s">
        <v>59</v>
      </c>
      <c r="I96" s="45">
        <v>3</v>
      </c>
      <c r="J96" s="45" t="s">
        <v>17</v>
      </c>
      <c r="K96" s="45" t="s">
        <v>54</v>
      </c>
    </row>
    <row r="97" spans="2:14" ht="14.55" x14ac:dyDescent="0.35">
      <c r="B97" s="43"/>
      <c r="C97" s="43" t="s">
        <v>418</v>
      </c>
      <c r="D97" s="46">
        <v>9.9099999999999993E-16</v>
      </c>
      <c r="E97" s="45">
        <v>1</v>
      </c>
      <c r="F97" s="49" t="s">
        <v>286</v>
      </c>
      <c r="G97" s="45" t="s">
        <v>59</v>
      </c>
      <c r="I97" s="45">
        <v>1</v>
      </c>
      <c r="J97" s="45" t="s">
        <v>348</v>
      </c>
      <c r="K97" s="45" t="s">
        <v>60</v>
      </c>
      <c r="N97" s="44" t="s">
        <v>416</v>
      </c>
    </row>
    <row r="98" spans="2:14" x14ac:dyDescent="0.3">
      <c r="B98" s="43"/>
      <c r="C98" s="39"/>
      <c r="E98" s="39"/>
      <c r="G98" s="39"/>
      <c r="H98" s="39"/>
      <c r="I98" s="39"/>
      <c r="J98" s="39"/>
      <c r="K98" s="39"/>
    </row>
    <row r="99" spans="2:14" ht="14.55" x14ac:dyDescent="0.3">
      <c r="B99" s="43" t="s">
        <v>234</v>
      </c>
      <c r="C99" s="43" t="s">
        <v>419</v>
      </c>
      <c r="D99" s="46">
        <v>7.0000000000000003E-17</v>
      </c>
      <c r="E99" s="45">
        <v>1</v>
      </c>
      <c r="F99" s="45" t="s">
        <v>15</v>
      </c>
      <c r="G99" s="45" t="s">
        <v>59</v>
      </c>
      <c r="I99" s="45">
        <v>3</v>
      </c>
      <c r="J99" s="45" t="s">
        <v>6</v>
      </c>
      <c r="K99" s="45" t="s">
        <v>54</v>
      </c>
      <c r="M99" s="45">
        <v>1</v>
      </c>
    </row>
    <row r="100" spans="2:14" ht="14.55" x14ac:dyDescent="0.3">
      <c r="B100" s="43"/>
      <c r="C100" s="43" t="s">
        <v>420</v>
      </c>
      <c r="D100" s="46">
        <v>2E-19</v>
      </c>
      <c r="E100" s="45">
        <v>1</v>
      </c>
      <c r="F100" s="45" t="s">
        <v>15</v>
      </c>
      <c r="G100" s="45" t="s">
        <v>59</v>
      </c>
      <c r="I100" s="45">
        <v>3</v>
      </c>
      <c r="J100" s="45" t="s">
        <v>17</v>
      </c>
      <c r="K100" s="45" t="s">
        <v>54</v>
      </c>
      <c r="M100" s="45">
        <v>2</v>
      </c>
    </row>
    <row r="101" spans="2:14" ht="14.55" x14ac:dyDescent="0.35">
      <c r="B101" s="43"/>
      <c r="C101" s="43" t="s">
        <v>421</v>
      </c>
      <c r="D101" s="46">
        <v>7.5E-12</v>
      </c>
      <c r="E101" s="45">
        <v>1</v>
      </c>
      <c r="F101" s="45" t="s">
        <v>15</v>
      </c>
      <c r="G101" s="45" t="s">
        <v>59</v>
      </c>
      <c r="I101" s="45">
        <v>3</v>
      </c>
      <c r="J101" s="45" t="s">
        <v>383</v>
      </c>
      <c r="K101" s="45" t="s">
        <v>54</v>
      </c>
    </row>
    <row r="102" spans="2:14" ht="14.55" x14ac:dyDescent="0.35">
      <c r="B102" s="43"/>
      <c r="C102" s="43" t="s">
        <v>422</v>
      </c>
      <c r="D102" s="46">
        <v>2.5000000000000001E-27</v>
      </c>
      <c r="E102" s="45">
        <v>2</v>
      </c>
      <c r="F102" s="45" t="s">
        <v>15</v>
      </c>
      <c r="G102" s="45" t="s">
        <v>59</v>
      </c>
      <c r="I102" s="45">
        <v>3</v>
      </c>
      <c r="J102" s="45" t="s">
        <v>359</v>
      </c>
      <c r="K102" s="45" t="s">
        <v>55</v>
      </c>
      <c r="M102" s="45">
        <v>2</v>
      </c>
      <c r="N102" s="44" t="s">
        <v>385</v>
      </c>
    </row>
    <row r="103" spans="2:14" ht="14.55" x14ac:dyDescent="0.35">
      <c r="B103" s="43"/>
      <c r="C103" s="43" t="s">
        <v>423</v>
      </c>
      <c r="D103" s="46">
        <v>3.7000000000000003E-23</v>
      </c>
      <c r="E103" s="45">
        <v>1</v>
      </c>
      <c r="F103" s="45" t="s">
        <v>15</v>
      </c>
      <c r="G103" s="45" t="s">
        <v>59</v>
      </c>
      <c r="I103" s="45">
        <v>1</v>
      </c>
      <c r="J103" s="45" t="s">
        <v>348</v>
      </c>
      <c r="K103" s="45" t="s">
        <v>60</v>
      </c>
      <c r="M103" s="45">
        <v>2</v>
      </c>
    </row>
    <row r="104" spans="2:14" ht="14.55" x14ac:dyDescent="0.3">
      <c r="B104" s="43"/>
      <c r="C104" s="43" t="s">
        <v>424</v>
      </c>
      <c r="D104" s="46">
        <v>2.0000000000000001E-13</v>
      </c>
      <c r="E104" s="45">
        <v>2</v>
      </c>
      <c r="F104" s="45" t="s">
        <v>15</v>
      </c>
      <c r="G104" s="45" t="s">
        <v>59</v>
      </c>
      <c r="I104" s="45">
        <v>3</v>
      </c>
      <c r="J104" s="45" t="s">
        <v>13</v>
      </c>
      <c r="K104" s="45" t="s">
        <v>55</v>
      </c>
      <c r="M104" s="45">
        <v>2</v>
      </c>
    </row>
    <row r="105" spans="2:14" x14ac:dyDescent="0.3">
      <c r="B105" s="43"/>
      <c r="C105" s="43"/>
      <c r="D105" s="46"/>
    </row>
    <row r="106" spans="2:14" ht="14.55" x14ac:dyDescent="0.3">
      <c r="B106" s="43" t="s">
        <v>296</v>
      </c>
      <c r="C106" s="43" t="s">
        <v>425</v>
      </c>
      <c r="D106" s="46">
        <v>6.6000000000000003E-6</v>
      </c>
      <c r="E106" s="45">
        <v>1</v>
      </c>
      <c r="F106" s="45" t="s">
        <v>295</v>
      </c>
      <c r="G106" s="45" t="s">
        <v>52</v>
      </c>
      <c r="I106" s="45">
        <v>2</v>
      </c>
      <c r="J106" s="45" t="s">
        <v>8</v>
      </c>
      <c r="K106" s="45" t="s">
        <v>54</v>
      </c>
    </row>
    <row r="107" spans="2:14" ht="14.55" x14ac:dyDescent="0.35">
      <c r="B107" s="43"/>
      <c r="C107" s="43" t="s">
        <v>426</v>
      </c>
      <c r="D107" s="46">
        <v>7.4E-14</v>
      </c>
      <c r="E107" s="45">
        <v>1</v>
      </c>
      <c r="F107" s="45" t="s">
        <v>295</v>
      </c>
      <c r="G107" s="45" t="s">
        <v>52</v>
      </c>
      <c r="I107" s="45">
        <v>1</v>
      </c>
      <c r="J107" s="45" t="s">
        <v>352</v>
      </c>
      <c r="K107" s="45" t="s">
        <v>55</v>
      </c>
      <c r="M107" s="45">
        <v>2</v>
      </c>
    </row>
    <row r="108" spans="2:14" ht="14.55" x14ac:dyDescent="0.3">
      <c r="B108" s="43"/>
      <c r="C108" s="43" t="s">
        <v>427</v>
      </c>
      <c r="D108" s="46">
        <v>1.7E-5</v>
      </c>
      <c r="E108" s="45">
        <v>1</v>
      </c>
      <c r="F108" s="45" t="s">
        <v>295</v>
      </c>
      <c r="G108" s="45" t="s">
        <v>52</v>
      </c>
      <c r="I108" s="45">
        <v>2</v>
      </c>
      <c r="J108" s="45" t="s">
        <v>7</v>
      </c>
      <c r="K108" s="45" t="s">
        <v>54</v>
      </c>
    </row>
    <row r="109" spans="2:14" ht="14.55" x14ac:dyDescent="0.3">
      <c r="B109" s="43"/>
      <c r="C109" s="43" t="s">
        <v>428</v>
      </c>
      <c r="D109" s="46">
        <v>2.8000000000000002E-13</v>
      </c>
      <c r="E109" s="45">
        <v>1</v>
      </c>
      <c r="F109" s="45" t="s">
        <v>295</v>
      </c>
      <c r="G109" s="45" t="s">
        <v>52</v>
      </c>
      <c r="I109" s="45">
        <v>1</v>
      </c>
      <c r="J109" s="45" t="s">
        <v>34</v>
      </c>
      <c r="K109" s="45" t="s">
        <v>55</v>
      </c>
      <c r="M109" s="45">
        <v>2</v>
      </c>
    </row>
    <row r="110" spans="2:14" ht="14.55" x14ac:dyDescent="0.3">
      <c r="B110" s="43"/>
      <c r="C110" s="43" t="s">
        <v>429</v>
      </c>
      <c r="D110" s="46">
        <v>3.2999999999999998E-8</v>
      </c>
      <c r="E110" s="45">
        <v>1</v>
      </c>
      <c r="F110" s="45" t="s">
        <v>295</v>
      </c>
      <c r="G110" s="45" t="s">
        <v>52</v>
      </c>
      <c r="I110" s="45">
        <v>2</v>
      </c>
      <c r="J110" s="45" t="s">
        <v>6</v>
      </c>
      <c r="K110" s="45" t="s">
        <v>54</v>
      </c>
      <c r="M110" s="45">
        <v>2</v>
      </c>
    </row>
    <row r="111" spans="2:14" ht="14.55" x14ac:dyDescent="0.3">
      <c r="B111" s="43"/>
      <c r="C111" s="43" t="s">
        <v>430</v>
      </c>
      <c r="D111" s="46">
        <v>1.43E-15</v>
      </c>
      <c r="E111" s="45">
        <v>1</v>
      </c>
      <c r="F111" s="45" t="s">
        <v>295</v>
      </c>
      <c r="G111" s="45" t="s">
        <v>52</v>
      </c>
      <c r="I111" s="45">
        <v>2</v>
      </c>
      <c r="J111" s="45" t="s">
        <v>17</v>
      </c>
      <c r="K111" s="45" t="s">
        <v>54</v>
      </c>
    </row>
    <row r="112" spans="2:14" ht="14.55" x14ac:dyDescent="0.3">
      <c r="B112" s="43"/>
      <c r="C112" s="43" t="s">
        <v>431</v>
      </c>
      <c r="D112" s="46">
        <v>9.8000000000000001E-9</v>
      </c>
      <c r="E112" s="45">
        <v>1</v>
      </c>
      <c r="F112" s="45" t="s">
        <v>295</v>
      </c>
      <c r="G112" s="45" t="s">
        <v>52</v>
      </c>
      <c r="I112" s="45">
        <v>2</v>
      </c>
      <c r="J112" s="45" t="s">
        <v>9</v>
      </c>
      <c r="K112" s="45" t="s">
        <v>54</v>
      </c>
      <c r="M112" s="45">
        <v>2</v>
      </c>
    </row>
    <row r="113" spans="2:14" ht="14.55" x14ac:dyDescent="0.35">
      <c r="B113" s="43"/>
      <c r="C113" s="43" t="s">
        <v>432</v>
      </c>
      <c r="D113" s="46">
        <v>3.6899999999999999E-13</v>
      </c>
      <c r="E113" s="45">
        <v>1</v>
      </c>
      <c r="F113" s="45" t="s">
        <v>295</v>
      </c>
      <c r="G113" s="45" t="s">
        <v>52</v>
      </c>
      <c r="I113" s="45">
        <v>2</v>
      </c>
      <c r="J113" s="45" t="s">
        <v>383</v>
      </c>
      <c r="K113" s="45" t="s">
        <v>54</v>
      </c>
    </row>
    <row r="114" spans="2:14" ht="14.55" x14ac:dyDescent="0.35">
      <c r="B114" s="43"/>
      <c r="C114" s="43" t="s">
        <v>433</v>
      </c>
      <c r="D114" s="46">
        <v>4.8E-10</v>
      </c>
      <c r="E114" s="45">
        <v>1</v>
      </c>
      <c r="F114" s="45" t="s">
        <v>295</v>
      </c>
      <c r="G114" s="45" t="s">
        <v>52</v>
      </c>
      <c r="I114" s="45">
        <v>1</v>
      </c>
      <c r="J114" s="45" t="s">
        <v>359</v>
      </c>
      <c r="K114" s="45" t="s">
        <v>55</v>
      </c>
      <c r="M114" s="45">
        <v>2</v>
      </c>
    </row>
    <row r="115" spans="2:14" ht="14.55" x14ac:dyDescent="0.35">
      <c r="B115" s="43"/>
      <c r="C115" s="43" t="s">
        <v>434</v>
      </c>
      <c r="D115" s="46">
        <v>8.0000000000000006E-43</v>
      </c>
      <c r="E115" s="45">
        <v>3</v>
      </c>
      <c r="F115" s="45" t="s">
        <v>295</v>
      </c>
      <c r="G115" s="45" t="s">
        <v>52</v>
      </c>
      <c r="I115" s="45">
        <v>2</v>
      </c>
      <c r="J115" s="45" t="s">
        <v>348</v>
      </c>
      <c r="K115" s="45" t="s">
        <v>60</v>
      </c>
      <c r="M115" s="45">
        <v>2</v>
      </c>
    </row>
    <row r="116" spans="2:14" ht="14.55" x14ac:dyDescent="0.35">
      <c r="B116" s="43"/>
      <c r="C116" s="43" t="s">
        <v>435</v>
      </c>
      <c r="D116" s="46">
        <v>2.5300000000000002E-8</v>
      </c>
      <c r="E116" s="45">
        <v>1</v>
      </c>
      <c r="F116" s="45" t="s">
        <v>295</v>
      </c>
      <c r="G116" s="45" t="s">
        <v>52</v>
      </c>
      <c r="I116" s="45">
        <v>1</v>
      </c>
      <c r="J116" s="45" t="s">
        <v>362</v>
      </c>
      <c r="K116" s="45" t="s">
        <v>55</v>
      </c>
    </row>
    <row r="117" spans="2:14" x14ac:dyDescent="0.3">
      <c r="B117" s="43"/>
      <c r="C117" s="43" t="s">
        <v>72</v>
      </c>
      <c r="D117" s="46">
        <v>7.9999999999999998E-28</v>
      </c>
      <c r="E117" s="45">
        <v>1</v>
      </c>
      <c r="F117" s="45" t="s">
        <v>295</v>
      </c>
      <c r="G117" s="45" t="s">
        <v>52</v>
      </c>
      <c r="I117" s="45">
        <v>1</v>
      </c>
      <c r="J117" s="45" t="s">
        <v>13</v>
      </c>
      <c r="K117" s="45" t="s">
        <v>55</v>
      </c>
      <c r="M117" s="45">
        <v>2</v>
      </c>
    </row>
    <row r="118" spans="2:14" ht="14.55" x14ac:dyDescent="0.3">
      <c r="B118" s="43"/>
      <c r="C118" s="43" t="s">
        <v>436</v>
      </c>
      <c r="D118" s="46">
        <v>2.0000000000000002E-5</v>
      </c>
      <c r="E118" s="45">
        <v>1</v>
      </c>
      <c r="F118" s="45" t="s">
        <v>295</v>
      </c>
      <c r="G118" s="45" t="s">
        <v>52</v>
      </c>
      <c r="I118" s="45">
        <v>2</v>
      </c>
      <c r="J118" s="45" t="s">
        <v>25</v>
      </c>
      <c r="K118" s="45" t="s">
        <v>54</v>
      </c>
      <c r="M118" s="45">
        <v>2</v>
      </c>
    </row>
    <row r="119" spans="2:14" x14ac:dyDescent="0.3">
      <c r="B119" s="43"/>
      <c r="C119" s="43"/>
      <c r="D119" s="46"/>
    </row>
    <row r="120" spans="2:14" ht="14.55" x14ac:dyDescent="0.3">
      <c r="B120" s="43" t="s">
        <v>297</v>
      </c>
      <c r="C120" s="43" t="s">
        <v>437</v>
      </c>
      <c r="D120" s="46">
        <v>3.1999999999999998E-66</v>
      </c>
      <c r="E120" s="45">
        <v>1</v>
      </c>
      <c r="F120" s="45" t="s">
        <v>298</v>
      </c>
      <c r="G120" s="45" t="s">
        <v>93</v>
      </c>
      <c r="I120" s="45">
        <v>4</v>
      </c>
      <c r="J120" s="45" t="s">
        <v>17</v>
      </c>
      <c r="K120" s="45" t="s">
        <v>54</v>
      </c>
      <c r="M120" s="45">
        <v>2</v>
      </c>
    </row>
    <row r="121" spans="2:14" x14ac:dyDescent="0.3">
      <c r="B121" s="43"/>
      <c r="C121" s="43"/>
      <c r="D121" s="46"/>
    </row>
    <row r="122" spans="2:14" ht="14.55" x14ac:dyDescent="0.3">
      <c r="B122" s="43" t="s">
        <v>233</v>
      </c>
      <c r="C122" s="43" t="s">
        <v>438</v>
      </c>
      <c r="D122" s="46">
        <v>1.9000000000000001E-24</v>
      </c>
      <c r="E122" s="45">
        <v>1</v>
      </c>
      <c r="F122" s="45" t="s">
        <v>86</v>
      </c>
      <c r="G122" s="45" t="s">
        <v>59</v>
      </c>
      <c r="I122" s="45">
        <v>3</v>
      </c>
      <c r="J122" s="45" t="s">
        <v>17</v>
      </c>
      <c r="K122" s="45" t="s">
        <v>54</v>
      </c>
      <c r="M122" s="45">
        <v>2</v>
      </c>
    </row>
    <row r="123" spans="2:14" x14ac:dyDescent="0.3">
      <c r="B123" s="43"/>
      <c r="C123" s="43"/>
      <c r="D123" s="46"/>
    </row>
    <row r="124" spans="2:14" ht="14.55" x14ac:dyDescent="0.35">
      <c r="B124" s="43" t="s">
        <v>235</v>
      </c>
      <c r="C124" s="43" t="s">
        <v>439</v>
      </c>
      <c r="D124" s="46">
        <v>2.4999999999999999E-13</v>
      </c>
      <c r="E124" s="45">
        <v>1</v>
      </c>
      <c r="F124" s="45" t="s">
        <v>5</v>
      </c>
      <c r="G124" s="45" t="s">
        <v>52</v>
      </c>
      <c r="I124" s="45">
        <v>1</v>
      </c>
      <c r="J124" s="45" t="s">
        <v>440</v>
      </c>
      <c r="K124" s="45" t="s">
        <v>55</v>
      </c>
      <c r="M124" s="45">
        <v>2</v>
      </c>
    </row>
    <row r="125" spans="2:14" ht="14.55" x14ac:dyDescent="0.35">
      <c r="B125" s="43"/>
      <c r="C125" s="43" t="s">
        <v>441</v>
      </c>
      <c r="D125" s="46">
        <v>6.8199999999999999E-6</v>
      </c>
      <c r="E125" s="45">
        <v>1</v>
      </c>
      <c r="F125" s="45" t="s">
        <v>5</v>
      </c>
      <c r="G125" s="45" t="s">
        <v>52</v>
      </c>
      <c r="I125" s="45">
        <v>1</v>
      </c>
      <c r="J125" s="45" t="s">
        <v>352</v>
      </c>
      <c r="K125" s="45" t="s">
        <v>55</v>
      </c>
    </row>
    <row r="126" spans="2:14" ht="14.55" x14ac:dyDescent="0.35">
      <c r="B126" s="43"/>
      <c r="C126" s="43" t="s">
        <v>442</v>
      </c>
      <c r="D126" s="46">
        <v>2.3800000000000001E-6</v>
      </c>
      <c r="E126" s="45">
        <v>1</v>
      </c>
      <c r="F126" s="45" t="s">
        <v>5</v>
      </c>
      <c r="G126" s="45" t="s">
        <v>52</v>
      </c>
      <c r="I126" s="45">
        <v>1</v>
      </c>
      <c r="J126" s="45" t="s">
        <v>352</v>
      </c>
      <c r="K126" s="45" t="s">
        <v>55</v>
      </c>
      <c r="N126" s="44" t="s">
        <v>369</v>
      </c>
    </row>
    <row r="127" spans="2:14" ht="14.55" x14ac:dyDescent="0.3">
      <c r="B127" s="43"/>
      <c r="C127" s="43" t="s">
        <v>443</v>
      </c>
      <c r="D127" s="46">
        <v>5.1600000000000001E-11</v>
      </c>
      <c r="E127" s="45">
        <v>1</v>
      </c>
      <c r="F127" s="45" t="s">
        <v>5</v>
      </c>
      <c r="G127" s="45" t="s">
        <v>52</v>
      </c>
      <c r="I127" s="45">
        <v>2</v>
      </c>
      <c r="J127" s="45" t="s">
        <v>6</v>
      </c>
      <c r="K127" s="45" t="s">
        <v>54</v>
      </c>
    </row>
    <row r="128" spans="2:14" ht="14.55" x14ac:dyDescent="0.3">
      <c r="B128" s="43"/>
      <c r="C128" s="43" t="s">
        <v>444</v>
      </c>
      <c r="D128" s="46">
        <v>5.6099999999999997E-12</v>
      </c>
      <c r="E128" s="45">
        <v>1</v>
      </c>
      <c r="F128" s="45" t="s">
        <v>5</v>
      </c>
      <c r="G128" s="45" t="s">
        <v>52</v>
      </c>
      <c r="I128" s="45">
        <v>2</v>
      </c>
      <c r="J128" s="45" t="s">
        <v>17</v>
      </c>
      <c r="K128" s="45" t="s">
        <v>54</v>
      </c>
    </row>
    <row r="129" spans="2:14" ht="14.55" x14ac:dyDescent="0.35">
      <c r="C129" s="43" t="s">
        <v>445</v>
      </c>
      <c r="D129" s="46">
        <v>3.2000000000000002E-3</v>
      </c>
      <c r="E129" s="45">
        <v>1</v>
      </c>
      <c r="F129" s="45" t="s">
        <v>5</v>
      </c>
      <c r="G129" s="45" t="s">
        <v>52</v>
      </c>
      <c r="I129" s="45">
        <v>2</v>
      </c>
      <c r="J129" s="45" t="s">
        <v>383</v>
      </c>
      <c r="K129" s="45" t="s">
        <v>54</v>
      </c>
      <c r="M129" s="45">
        <v>2</v>
      </c>
      <c r="N129" s="44" t="s">
        <v>446</v>
      </c>
    </row>
    <row r="130" spans="2:14" x14ac:dyDescent="0.3">
      <c r="B130" s="43"/>
      <c r="C130" s="43"/>
      <c r="D130" s="46"/>
    </row>
    <row r="131" spans="2:14" ht="14.55" x14ac:dyDescent="0.35">
      <c r="B131" s="43" t="s">
        <v>236</v>
      </c>
      <c r="C131" s="43" t="s">
        <v>447</v>
      </c>
      <c r="D131" s="46">
        <v>2.3400000000000001E-11</v>
      </c>
      <c r="E131" s="45">
        <v>1</v>
      </c>
      <c r="F131" s="45" t="s">
        <v>32</v>
      </c>
      <c r="G131" s="45" t="s">
        <v>52</v>
      </c>
      <c r="I131" s="45">
        <v>1</v>
      </c>
      <c r="J131" s="45" t="s">
        <v>352</v>
      </c>
      <c r="K131" s="45" t="s">
        <v>55</v>
      </c>
    </row>
    <row r="132" spans="2:14" ht="14.55" x14ac:dyDescent="0.3">
      <c r="B132" s="43"/>
      <c r="C132" s="43" t="s">
        <v>448</v>
      </c>
      <c r="D132" s="46">
        <v>1.9E-13</v>
      </c>
      <c r="E132" s="45">
        <v>1</v>
      </c>
      <c r="F132" s="45" t="s">
        <v>32</v>
      </c>
      <c r="G132" s="45" t="s">
        <v>52</v>
      </c>
      <c r="I132" s="45">
        <v>2</v>
      </c>
      <c r="J132" s="45" t="s">
        <v>17</v>
      </c>
      <c r="K132" s="45" t="s">
        <v>54</v>
      </c>
      <c r="M132" s="45">
        <v>2</v>
      </c>
    </row>
    <row r="133" spans="2:14" ht="14.55" x14ac:dyDescent="0.35">
      <c r="B133" s="43"/>
      <c r="C133" s="43" t="s">
        <v>449</v>
      </c>
      <c r="D133" s="46">
        <v>1.6999999999999999E-7</v>
      </c>
      <c r="E133" s="45">
        <v>1</v>
      </c>
      <c r="F133" s="45" t="s">
        <v>32</v>
      </c>
      <c r="G133" s="45" t="s">
        <v>52</v>
      </c>
      <c r="I133" s="45">
        <v>1</v>
      </c>
      <c r="J133" s="45" t="s">
        <v>359</v>
      </c>
      <c r="K133" s="45" t="s">
        <v>55</v>
      </c>
      <c r="N133" s="44" t="s">
        <v>416</v>
      </c>
    </row>
    <row r="134" spans="2:14" ht="14.55" x14ac:dyDescent="0.35">
      <c r="B134" s="43"/>
      <c r="C134" s="43" t="s">
        <v>450</v>
      </c>
      <c r="D134" s="46">
        <v>2.0000000000000001E-22</v>
      </c>
      <c r="E134" s="45">
        <v>1</v>
      </c>
      <c r="F134" s="45" t="s">
        <v>32</v>
      </c>
      <c r="G134" s="45" t="s">
        <v>52</v>
      </c>
      <c r="I134" s="45">
        <v>2</v>
      </c>
      <c r="J134" s="45" t="s">
        <v>350</v>
      </c>
      <c r="K134" s="45" t="s">
        <v>54</v>
      </c>
      <c r="M134" s="45">
        <v>2</v>
      </c>
    </row>
    <row r="135" spans="2:14" x14ac:dyDescent="0.3">
      <c r="B135" s="43"/>
      <c r="C135" s="43"/>
      <c r="D135" s="46"/>
    </row>
    <row r="136" spans="2:14" ht="15.6" x14ac:dyDescent="0.35">
      <c r="B136" s="43" t="s">
        <v>256</v>
      </c>
      <c r="C136" s="43" t="s">
        <v>305</v>
      </c>
      <c r="D136" s="46">
        <v>6.3999999999999995E-23</v>
      </c>
      <c r="E136" s="45">
        <v>1</v>
      </c>
      <c r="F136" s="45" t="s">
        <v>277</v>
      </c>
      <c r="G136" s="45" t="s">
        <v>52</v>
      </c>
      <c r="I136" s="45">
        <v>2</v>
      </c>
      <c r="J136" s="45" t="s">
        <v>8</v>
      </c>
      <c r="K136" s="45" t="s">
        <v>54</v>
      </c>
      <c r="N136" s="44" t="s">
        <v>451</v>
      </c>
    </row>
    <row r="137" spans="2:14" x14ac:dyDescent="0.3">
      <c r="B137" s="43"/>
      <c r="C137" s="43" t="s">
        <v>304</v>
      </c>
      <c r="D137" s="46">
        <v>1.4300000000000001E-18</v>
      </c>
      <c r="E137" s="45">
        <v>1</v>
      </c>
      <c r="F137" s="45" t="s">
        <v>277</v>
      </c>
      <c r="G137" s="45" t="s">
        <v>52</v>
      </c>
      <c r="I137" s="45">
        <v>2</v>
      </c>
      <c r="J137" s="45" t="s">
        <v>7</v>
      </c>
      <c r="K137" s="45" t="s">
        <v>54</v>
      </c>
    </row>
    <row r="138" spans="2:14" x14ac:dyDescent="0.3">
      <c r="B138" s="43"/>
      <c r="C138" s="43" t="s">
        <v>307</v>
      </c>
      <c r="D138" s="46">
        <v>1.9999999999999998E-24</v>
      </c>
      <c r="E138" s="45">
        <v>1</v>
      </c>
      <c r="F138" s="45" t="s">
        <v>277</v>
      </c>
      <c r="G138" s="45" t="s">
        <v>52</v>
      </c>
      <c r="I138" s="45">
        <v>2</v>
      </c>
      <c r="J138" s="45" t="s">
        <v>17</v>
      </c>
      <c r="K138" s="45" t="s">
        <v>54</v>
      </c>
      <c r="M138" s="45">
        <v>2</v>
      </c>
    </row>
    <row r="139" spans="2:14" x14ac:dyDescent="0.3">
      <c r="B139" s="43"/>
      <c r="C139" s="43" t="s">
        <v>306</v>
      </c>
      <c r="D139" s="46">
        <v>5.2000000000000004E-29</v>
      </c>
      <c r="E139" s="45">
        <v>1</v>
      </c>
      <c r="F139" s="45" t="s">
        <v>277</v>
      </c>
      <c r="G139" s="45" t="s">
        <v>52</v>
      </c>
      <c r="I139" s="45">
        <v>2</v>
      </c>
      <c r="J139" s="45" t="s">
        <v>9</v>
      </c>
      <c r="K139" s="45" t="s">
        <v>54</v>
      </c>
      <c r="M139" s="45">
        <v>2</v>
      </c>
    </row>
    <row r="140" spans="2:14" x14ac:dyDescent="0.3">
      <c r="B140" s="43"/>
      <c r="C140" s="43"/>
      <c r="D140" s="46"/>
    </row>
    <row r="141" spans="2:14" ht="15.05" x14ac:dyDescent="0.3">
      <c r="B141" s="43" t="s">
        <v>257</v>
      </c>
      <c r="C141" s="43" t="s">
        <v>308</v>
      </c>
      <c r="D141" s="46">
        <v>6.2E-20</v>
      </c>
      <c r="E141" s="45">
        <v>1</v>
      </c>
      <c r="F141" s="45" t="s">
        <v>33</v>
      </c>
      <c r="G141" s="45" t="s">
        <v>52</v>
      </c>
      <c r="I141" s="45">
        <v>2</v>
      </c>
      <c r="J141" s="45" t="s">
        <v>8</v>
      </c>
      <c r="K141" s="45" t="s">
        <v>54</v>
      </c>
      <c r="M141" s="45">
        <v>2</v>
      </c>
      <c r="N141" s="44" t="s">
        <v>452</v>
      </c>
    </row>
    <row r="142" spans="2:14" x14ac:dyDescent="0.3">
      <c r="B142" s="43"/>
      <c r="C142" s="43" t="s">
        <v>309</v>
      </c>
      <c r="D142" s="46">
        <v>3.2000000000000001E-26</v>
      </c>
      <c r="E142" s="45">
        <v>1</v>
      </c>
      <c r="F142" s="45" t="s">
        <v>33</v>
      </c>
      <c r="G142" s="45" t="s">
        <v>52</v>
      </c>
      <c r="I142" s="45">
        <v>2</v>
      </c>
      <c r="J142" s="45" t="s">
        <v>17</v>
      </c>
      <c r="K142" s="45" t="s">
        <v>54</v>
      </c>
      <c r="M142" s="45">
        <v>2</v>
      </c>
    </row>
    <row r="143" spans="2:14" x14ac:dyDescent="0.3">
      <c r="B143" s="43"/>
      <c r="C143" s="43" t="s">
        <v>310</v>
      </c>
      <c r="D143" s="46">
        <v>2.9000000000000002E-29</v>
      </c>
      <c r="E143" s="45">
        <v>1</v>
      </c>
      <c r="F143" s="45" t="s">
        <v>33</v>
      </c>
      <c r="G143" s="45" t="s">
        <v>52</v>
      </c>
      <c r="I143" s="45">
        <v>2</v>
      </c>
      <c r="J143" s="45" t="s">
        <v>9</v>
      </c>
      <c r="K143" s="45" t="s">
        <v>54</v>
      </c>
      <c r="M143" s="45">
        <v>2</v>
      </c>
    </row>
    <row r="144" spans="2:14" x14ac:dyDescent="0.3">
      <c r="B144" s="43"/>
      <c r="C144" s="43"/>
      <c r="D144" s="46"/>
    </row>
    <row r="145" spans="2:13" ht="14.55" x14ac:dyDescent="0.3">
      <c r="B145" s="43" t="s">
        <v>237</v>
      </c>
      <c r="C145" s="43" t="s">
        <v>453</v>
      </c>
      <c r="D145" s="46">
        <v>3.1999999999999999E-22</v>
      </c>
      <c r="E145" s="45">
        <v>1</v>
      </c>
      <c r="F145" s="45" t="s">
        <v>87</v>
      </c>
      <c r="G145" s="45" t="s">
        <v>59</v>
      </c>
      <c r="I145" s="45">
        <v>3</v>
      </c>
      <c r="J145" s="45" t="s">
        <v>17</v>
      </c>
      <c r="K145" s="45" t="s">
        <v>54</v>
      </c>
      <c r="M145" s="45">
        <v>2</v>
      </c>
    </row>
    <row r="146" spans="2:13" x14ac:dyDescent="0.3">
      <c r="B146" s="43"/>
      <c r="C146" s="43"/>
      <c r="D146" s="46"/>
    </row>
    <row r="147" spans="2:13" ht="14.55" x14ac:dyDescent="0.35">
      <c r="B147" s="43" t="s">
        <v>238</v>
      </c>
      <c r="C147" s="43" t="s">
        <v>454</v>
      </c>
      <c r="D147" s="46">
        <v>1.42E-7</v>
      </c>
      <c r="E147" s="45">
        <v>1</v>
      </c>
      <c r="F147" s="45" t="s">
        <v>20</v>
      </c>
      <c r="G147" s="45" t="s">
        <v>52</v>
      </c>
      <c r="I147" s="45">
        <v>1</v>
      </c>
      <c r="J147" s="45" t="s">
        <v>352</v>
      </c>
      <c r="K147" s="45" t="s">
        <v>55</v>
      </c>
    </row>
    <row r="148" spans="2:13" ht="14.55" x14ac:dyDescent="0.3">
      <c r="B148" s="43"/>
      <c r="C148" s="43" t="s">
        <v>455</v>
      </c>
      <c r="D148" s="46">
        <v>5.4800000000000003E-16</v>
      </c>
      <c r="E148" s="45">
        <v>1</v>
      </c>
      <c r="F148" s="45" t="s">
        <v>20</v>
      </c>
      <c r="G148" s="45" t="s">
        <v>52</v>
      </c>
      <c r="I148" s="45">
        <v>2</v>
      </c>
      <c r="J148" s="45" t="s">
        <v>17</v>
      </c>
      <c r="K148" s="45" t="s">
        <v>54</v>
      </c>
    </row>
    <row r="149" spans="2:13" ht="14.55" x14ac:dyDescent="0.35">
      <c r="B149" s="43"/>
      <c r="C149" s="43" t="s">
        <v>456</v>
      </c>
      <c r="D149" s="46">
        <v>4.71E-5</v>
      </c>
      <c r="E149" s="45">
        <v>1</v>
      </c>
      <c r="F149" s="45" t="s">
        <v>20</v>
      </c>
      <c r="G149" s="45" t="s">
        <v>52</v>
      </c>
      <c r="I149" s="45">
        <v>2</v>
      </c>
      <c r="J149" s="45" t="s">
        <v>383</v>
      </c>
      <c r="K149" s="45" t="s">
        <v>54</v>
      </c>
    </row>
    <row r="150" spans="2:13" ht="14.55" x14ac:dyDescent="0.35">
      <c r="B150" s="43"/>
      <c r="C150" s="43" t="s">
        <v>457</v>
      </c>
      <c r="D150" s="46">
        <v>4.0000000000000001E-10</v>
      </c>
      <c r="E150" s="45">
        <v>1</v>
      </c>
      <c r="F150" s="45" t="s">
        <v>20</v>
      </c>
      <c r="G150" s="45" t="s">
        <v>52</v>
      </c>
      <c r="I150" s="45">
        <v>1</v>
      </c>
      <c r="J150" s="45" t="s">
        <v>359</v>
      </c>
      <c r="K150" s="45" t="s">
        <v>55</v>
      </c>
      <c r="M150" s="45">
        <v>1</v>
      </c>
    </row>
    <row r="151" spans="2:13" ht="14.55" x14ac:dyDescent="0.35">
      <c r="B151" s="43"/>
      <c r="C151" s="43" t="s">
        <v>458</v>
      </c>
      <c r="D151" s="46">
        <v>4.7400000000000001E-32</v>
      </c>
      <c r="E151" s="45">
        <v>3</v>
      </c>
      <c r="F151" s="45" t="s">
        <v>20</v>
      </c>
      <c r="G151" s="45" t="s">
        <v>52</v>
      </c>
      <c r="I151" s="45">
        <v>2</v>
      </c>
      <c r="J151" s="45" t="s">
        <v>348</v>
      </c>
      <c r="K151" s="45" t="s">
        <v>60</v>
      </c>
    </row>
    <row r="152" spans="2:13" ht="14.55" x14ac:dyDescent="0.35">
      <c r="B152" s="43"/>
      <c r="C152" s="43" t="s">
        <v>459</v>
      </c>
      <c r="D152" s="46">
        <v>8.0000000000000003E-27</v>
      </c>
      <c r="E152" s="45">
        <v>1</v>
      </c>
      <c r="F152" s="45" t="s">
        <v>20</v>
      </c>
      <c r="G152" s="45" t="s">
        <v>52</v>
      </c>
      <c r="I152" s="45">
        <v>2</v>
      </c>
      <c r="J152" s="45" t="s">
        <v>350</v>
      </c>
      <c r="K152" s="45" t="s">
        <v>54</v>
      </c>
      <c r="M152" s="45">
        <v>1</v>
      </c>
    </row>
    <row r="153" spans="2:13" x14ac:dyDescent="0.3">
      <c r="B153" s="43"/>
      <c r="C153" s="39"/>
      <c r="E153" s="39"/>
      <c r="F153" s="39"/>
      <c r="G153" s="39"/>
      <c r="H153" s="39"/>
      <c r="I153" s="39"/>
      <c r="J153" s="39"/>
      <c r="K153" s="39"/>
    </row>
    <row r="154" spans="2:13" ht="14.55" x14ac:dyDescent="0.3">
      <c r="B154" s="43" t="s">
        <v>245</v>
      </c>
      <c r="C154" s="43" t="s">
        <v>460</v>
      </c>
      <c r="D154" s="46">
        <v>8.7000000000000003E-7</v>
      </c>
      <c r="E154" s="45">
        <v>2</v>
      </c>
      <c r="F154" s="45" t="s">
        <v>1</v>
      </c>
      <c r="G154" s="45" t="s">
        <v>53</v>
      </c>
      <c r="I154" s="45">
        <v>1</v>
      </c>
      <c r="J154" s="50" t="s">
        <v>461</v>
      </c>
      <c r="K154" s="45" t="s">
        <v>55</v>
      </c>
      <c r="M154" s="45">
        <v>2</v>
      </c>
    </row>
    <row r="155" spans="2:13" ht="14.55" x14ac:dyDescent="0.3">
      <c r="B155" s="43"/>
      <c r="C155" s="43" t="s">
        <v>462</v>
      </c>
      <c r="D155" s="46">
        <v>3.7399999999999998E-4</v>
      </c>
      <c r="E155" s="45">
        <v>1</v>
      </c>
      <c r="F155" s="45" t="s">
        <v>1</v>
      </c>
      <c r="G155" s="45" t="s">
        <v>53</v>
      </c>
      <c r="I155" s="45">
        <v>1</v>
      </c>
      <c r="J155" s="50" t="s">
        <v>463</v>
      </c>
      <c r="K155" s="45" t="s">
        <v>54</v>
      </c>
    </row>
    <row r="156" spans="2:13" x14ac:dyDescent="0.3">
      <c r="B156" s="43"/>
      <c r="C156" s="39"/>
      <c r="E156" s="39"/>
      <c r="F156" s="39"/>
      <c r="G156" s="39"/>
      <c r="H156" s="39"/>
      <c r="I156" s="39"/>
      <c r="J156" s="39"/>
      <c r="K156" s="39"/>
    </row>
    <row r="157" spans="2:13" ht="14.55" x14ac:dyDescent="0.3">
      <c r="B157" s="43" t="s">
        <v>247</v>
      </c>
      <c r="C157" s="43" t="s">
        <v>464</v>
      </c>
      <c r="D157" s="46">
        <v>3.3900000000000003E-24</v>
      </c>
      <c r="E157" s="45">
        <v>1</v>
      </c>
      <c r="F157" s="45" t="s">
        <v>88</v>
      </c>
      <c r="G157" s="45" t="s">
        <v>59</v>
      </c>
      <c r="I157" s="45">
        <v>3</v>
      </c>
      <c r="J157" s="45" t="s">
        <v>17</v>
      </c>
      <c r="K157" s="45" t="s">
        <v>54</v>
      </c>
    </row>
    <row r="158" spans="2:13" x14ac:dyDescent="0.3">
      <c r="B158" s="43"/>
      <c r="C158" s="39"/>
      <c r="E158" s="39"/>
      <c r="F158" s="39"/>
      <c r="G158" s="39"/>
      <c r="H158" s="39"/>
      <c r="I158" s="39"/>
      <c r="J158" s="39"/>
      <c r="K158" s="39"/>
    </row>
    <row r="159" spans="2:13" ht="14.55" x14ac:dyDescent="0.3">
      <c r="B159" s="43" t="s">
        <v>239</v>
      </c>
      <c r="C159" s="43" t="s">
        <v>465</v>
      </c>
      <c r="D159" s="46">
        <v>8.2999999999999999E-23</v>
      </c>
      <c r="E159" s="45">
        <v>1</v>
      </c>
      <c r="F159" s="45" t="s">
        <v>90</v>
      </c>
      <c r="G159" s="45" t="s">
        <v>59</v>
      </c>
      <c r="I159" s="45">
        <v>3</v>
      </c>
      <c r="J159" s="45" t="s">
        <v>17</v>
      </c>
      <c r="K159" s="45" t="s">
        <v>54</v>
      </c>
      <c r="M159" s="45">
        <v>2</v>
      </c>
    </row>
    <row r="160" spans="2:13" x14ac:dyDescent="0.3">
      <c r="B160" s="43"/>
      <c r="C160" s="39"/>
      <c r="E160" s="39"/>
      <c r="F160" s="39"/>
      <c r="G160" s="39"/>
      <c r="H160" s="39"/>
      <c r="I160" s="39"/>
      <c r="J160" s="39"/>
      <c r="K160" s="39"/>
    </row>
    <row r="161" spans="2:13" ht="14.55" x14ac:dyDescent="0.3">
      <c r="B161" s="43" t="s">
        <v>215</v>
      </c>
      <c r="C161" s="43" t="s">
        <v>466</v>
      </c>
      <c r="D161" s="46">
        <v>5.8100000000000001E-24</v>
      </c>
      <c r="E161" s="45">
        <v>1</v>
      </c>
      <c r="F161" s="45" t="s">
        <v>89</v>
      </c>
      <c r="G161" s="45" t="s">
        <v>59</v>
      </c>
      <c r="I161" s="45">
        <v>3</v>
      </c>
      <c r="J161" s="45" t="s">
        <v>6</v>
      </c>
      <c r="K161" s="45" t="s">
        <v>54</v>
      </c>
    </row>
    <row r="162" spans="2:13" ht="14.55" x14ac:dyDescent="0.3">
      <c r="B162" s="43"/>
      <c r="C162" s="43" t="s">
        <v>467</v>
      </c>
      <c r="D162" s="46">
        <v>2.2199999999999998E-31</v>
      </c>
      <c r="E162" s="45">
        <v>1</v>
      </c>
      <c r="F162" s="45" t="s">
        <v>89</v>
      </c>
      <c r="G162" s="45" t="s">
        <v>59</v>
      </c>
      <c r="I162" s="45">
        <v>3</v>
      </c>
      <c r="J162" s="45" t="s">
        <v>17</v>
      </c>
      <c r="K162" s="45" t="s">
        <v>54</v>
      </c>
    </row>
    <row r="163" spans="2:13" x14ac:dyDescent="0.3">
      <c r="B163" s="43"/>
      <c r="C163" s="39"/>
      <c r="E163" s="39"/>
      <c r="F163" s="39"/>
      <c r="G163" s="39"/>
      <c r="H163" s="39"/>
      <c r="I163" s="39"/>
      <c r="J163" s="39"/>
      <c r="K163" s="39"/>
    </row>
    <row r="164" spans="2:13" x14ac:dyDescent="0.3">
      <c r="B164" s="43" t="s">
        <v>216</v>
      </c>
      <c r="C164" s="43" t="s">
        <v>48</v>
      </c>
      <c r="D164" s="46">
        <v>5.3500000000000004E-13</v>
      </c>
      <c r="E164" s="45">
        <v>1</v>
      </c>
      <c r="F164" s="45" t="s">
        <v>18</v>
      </c>
      <c r="G164" s="45" t="s">
        <v>53</v>
      </c>
      <c r="I164" s="45">
        <v>1</v>
      </c>
      <c r="J164" s="45" t="s">
        <v>8</v>
      </c>
      <c r="K164" s="45" t="s">
        <v>54</v>
      </c>
    </row>
    <row r="165" spans="2:13" x14ac:dyDescent="0.3">
      <c r="B165" s="43"/>
      <c r="C165" s="43" t="s">
        <v>45</v>
      </c>
      <c r="D165" s="46">
        <v>1.7700000000000001E-10</v>
      </c>
      <c r="E165" s="45">
        <v>1</v>
      </c>
      <c r="F165" s="45" t="s">
        <v>18</v>
      </c>
      <c r="G165" s="45" t="s">
        <v>53</v>
      </c>
      <c r="I165" s="45">
        <v>1</v>
      </c>
      <c r="J165" s="45" t="s">
        <v>7</v>
      </c>
      <c r="K165" s="45" t="s">
        <v>54</v>
      </c>
    </row>
    <row r="166" spans="2:13" ht="14.55" x14ac:dyDescent="0.35">
      <c r="B166" s="43"/>
      <c r="C166" s="43" t="s">
        <v>468</v>
      </c>
      <c r="D166" s="46">
        <v>1.1200000000000001E-12</v>
      </c>
      <c r="E166" s="45">
        <v>2</v>
      </c>
      <c r="F166" s="45" t="s">
        <v>18</v>
      </c>
      <c r="G166" s="45" t="s">
        <v>53</v>
      </c>
      <c r="I166" s="45">
        <v>1</v>
      </c>
      <c r="J166" s="45" t="s">
        <v>354</v>
      </c>
      <c r="K166" s="45" t="s">
        <v>55</v>
      </c>
    </row>
    <row r="167" spans="2:13" x14ac:dyDescent="0.3">
      <c r="B167" s="43"/>
      <c r="C167" s="43" t="s">
        <v>258</v>
      </c>
      <c r="D167" s="46">
        <v>5.9700000000000001E-17</v>
      </c>
      <c r="E167" s="45">
        <v>1</v>
      </c>
      <c r="F167" s="45" t="s">
        <v>18</v>
      </c>
      <c r="G167" s="45" t="s">
        <v>53</v>
      </c>
      <c r="I167" s="45">
        <v>1</v>
      </c>
      <c r="J167" s="45" t="s">
        <v>19</v>
      </c>
      <c r="K167" s="45" t="s">
        <v>54</v>
      </c>
      <c r="L167" s="39"/>
    </row>
    <row r="168" spans="2:13" x14ac:dyDescent="0.3">
      <c r="B168" s="43"/>
      <c r="C168" s="43" t="s">
        <v>259</v>
      </c>
      <c r="D168" s="46">
        <v>2E-8</v>
      </c>
      <c r="E168" s="45">
        <v>1</v>
      </c>
      <c r="F168" s="45" t="s">
        <v>18</v>
      </c>
      <c r="G168" s="45" t="s">
        <v>53</v>
      </c>
      <c r="I168" s="45">
        <v>1</v>
      </c>
      <c r="J168" s="45" t="s">
        <v>17</v>
      </c>
      <c r="K168" s="45" t="s">
        <v>54</v>
      </c>
      <c r="L168" s="39"/>
      <c r="M168" s="45">
        <v>2</v>
      </c>
    </row>
    <row r="169" spans="2:13" ht="14.55" x14ac:dyDescent="0.35">
      <c r="B169" s="43"/>
      <c r="C169" s="43" t="s">
        <v>469</v>
      </c>
      <c r="D169" s="46">
        <v>3.1699999999999999E-8</v>
      </c>
      <c r="E169" s="45">
        <v>1</v>
      </c>
      <c r="F169" s="45" t="s">
        <v>18</v>
      </c>
      <c r="G169" s="45" t="s">
        <v>53</v>
      </c>
      <c r="I169" s="45">
        <v>1</v>
      </c>
      <c r="J169" s="45" t="s">
        <v>383</v>
      </c>
      <c r="K169" s="45" t="s">
        <v>54</v>
      </c>
    </row>
    <row r="170" spans="2:13" x14ac:dyDescent="0.3">
      <c r="B170" s="43"/>
      <c r="C170" s="43" t="s">
        <v>51</v>
      </c>
      <c r="D170" s="46">
        <v>8.5199999999999997E-17</v>
      </c>
      <c r="E170" s="45">
        <v>1</v>
      </c>
      <c r="F170" s="45" t="s">
        <v>18</v>
      </c>
      <c r="G170" s="45" t="s">
        <v>53</v>
      </c>
      <c r="I170" s="45">
        <v>1</v>
      </c>
      <c r="J170" s="45" t="s">
        <v>9</v>
      </c>
      <c r="K170" s="45" t="s">
        <v>54</v>
      </c>
    </row>
    <row r="171" spans="2:13" ht="14.55" x14ac:dyDescent="0.35">
      <c r="B171" s="43"/>
      <c r="C171" s="43" t="s">
        <v>470</v>
      </c>
      <c r="D171" s="46">
        <v>5.3999999999999996E-12</v>
      </c>
      <c r="E171" s="45">
        <v>2</v>
      </c>
      <c r="F171" s="45" t="s">
        <v>18</v>
      </c>
      <c r="G171" s="45" t="s">
        <v>53</v>
      </c>
      <c r="I171" s="45">
        <v>1</v>
      </c>
      <c r="J171" s="45" t="s">
        <v>359</v>
      </c>
      <c r="K171" s="45" t="s">
        <v>55</v>
      </c>
    </row>
    <row r="172" spans="2:13" x14ac:dyDescent="0.3">
      <c r="B172" s="43"/>
      <c r="C172" s="43" t="s">
        <v>61</v>
      </c>
      <c r="D172" s="46">
        <v>1.0300000000000001E-12</v>
      </c>
      <c r="E172" s="45">
        <v>1</v>
      </c>
      <c r="F172" s="45" t="s">
        <v>18</v>
      </c>
      <c r="G172" s="45" t="s">
        <v>53</v>
      </c>
      <c r="I172" s="45">
        <v>1</v>
      </c>
      <c r="J172" s="45" t="s">
        <v>25</v>
      </c>
      <c r="K172" s="45" t="s">
        <v>54</v>
      </c>
    </row>
    <row r="173" spans="2:13" x14ac:dyDescent="0.3">
      <c r="B173" s="43"/>
      <c r="C173" s="39"/>
      <c r="E173" s="39"/>
      <c r="F173" s="39"/>
      <c r="G173" s="39"/>
      <c r="H173" s="39"/>
      <c r="I173" s="39"/>
      <c r="J173" s="39"/>
      <c r="K173" s="39"/>
    </row>
    <row r="174" spans="2:13" ht="14.55" x14ac:dyDescent="0.3">
      <c r="B174" s="43" t="s">
        <v>246</v>
      </c>
      <c r="C174" s="43" t="s">
        <v>471</v>
      </c>
      <c r="D174" s="46">
        <v>4.0000000000000001E-10</v>
      </c>
      <c r="E174" s="45">
        <v>3</v>
      </c>
      <c r="F174" s="45" t="s">
        <v>0</v>
      </c>
      <c r="G174" s="45" t="s">
        <v>53</v>
      </c>
      <c r="I174" s="45">
        <v>1</v>
      </c>
      <c r="J174" s="50" t="s">
        <v>472</v>
      </c>
      <c r="K174" s="45" t="s">
        <v>60</v>
      </c>
      <c r="M174" s="45">
        <v>2</v>
      </c>
    </row>
    <row r="175" spans="2:13" x14ac:dyDescent="0.3">
      <c r="B175" s="43"/>
      <c r="C175" s="39"/>
      <c r="E175" s="39"/>
      <c r="F175" s="39"/>
      <c r="G175" s="39"/>
      <c r="H175" s="39"/>
      <c r="I175" s="39"/>
      <c r="J175" s="39"/>
      <c r="K175" s="39"/>
    </row>
    <row r="176" spans="2:13" ht="14.55" x14ac:dyDescent="0.35">
      <c r="B176" s="43" t="s">
        <v>240</v>
      </c>
      <c r="C176" s="43" t="s">
        <v>473</v>
      </c>
      <c r="D176" s="46">
        <v>5.6000000000000003E-10</v>
      </c>
      <c r="E176" s="45">
        <v>1</v>
      </c>
      <c r="F176" s="45" t="s">
        <v>11</v>
      </c>
      <c r="G176" s="45" t="s">
        <v>52</v>
      </c>
      <c r="I176" s="45">
        <v>1</v>
      </c>
      <c r="J176" s="45" t="s">
        <v>352</v>
      </c>
      <c r="K176" s="45" t="s">
        <v>55</v>
      </c>
    </row>
    <row r="177" spans="2:14" ht="14.55" x14ac:dyDescent="0.3">
      <c r="B177" s="43"/>
      <c r="C177" s="43" t="s">
        <v>474</v>
      </c>
      <c r="D177" s="46">
        <v>2.1999999999999999E-5</v>
      </c>
      <c r="E177" s="45">
        <v>1</v>
      </c>
      <c r="F177" s="45" t="s">
        <v>11</v>
      </c>
      <c r="G177" s="45" t="s">
        <v>52</v>
      </c>
      <c r="I177" s="45">
        <v>1</v>
      </c>
      <c r="J177" s="45" t="s">
        <v>34</v>
      </c>
      <c r="K177" s="45" t="s">
        <v>55</v>
      </c>
      <c r="M177" s="45">
        <v>2</v>
      </c>
    </row>
    <row r="178" spans="2:14" ht="14.55" x14ac:dyDescent="0.3">
      <c r="B178" s="43"/>
      <c r="C178" s="43" t="s">
        <v>475</v>
      </c>
      <c r="D178" s="46">
        <v>4.3299999999999997E-9</v>
      </c>
      <c r="E178" s="45">
        <v>1</v>
      </c>
      <c r="F178" s="45" t="s">
        <v>11</v>
      </c>
      <c r="G178" s="45" t="s">
        <v>52</v>
      </c>
      <c r="I178" s="45">
        <v>2</v>
      </c>
      <c r="J178" s="45" t="s">
        <v>6</v>
      </c>
      <c r="K178" s="45" t="s">
        <v>54</v>
      </c>
    </row>
    <row r="179" spans="2:14" ht="14.55" x14ac:dyDescent="0.35">
      <c r="B179" s="43"/>
      <c r="C179" s="43" t="s">
        <v>476</v>
      </c>
      <c r="D179" s="46">
        <v>1.14E-7</v>
      </c>
      <c r="E179" s="45">
        <v>1</v>
      </c>
      <c r="F179" s="45" t="s">
        <v>11</v>
      </c>
      <c r="G179" s="45" t="s">
        <v>52</v>
      </c>
      <c r="I179" s="45">
        <v>2</v>
      </c>
      <c r="J179" s="45" t="s">
        <v>383</v>
      </c>
      <c r="K179" s="45" t="s">
        <v>54</v>
      </c>
    </row>
    <row r="180" spans="2:14" ht="14.55" x14ac:dyDescent="0.35">
      <c r="B180" s="43"/>
      <c r="C180" s="43" t="s">
        <v>477</v>
      </c>
      <c r="D180" s="46">
        <v>3.77E-7</v>
      </c>
      <c r="E180" s="45">
        <v>1</v>
      </c>
      <c r="F180" s="45" t="s">
        <v>11</v>
      </c>
      <c r="G180" s="45" t="s">
        <v>52</v>
      </c>
      <c r="I180" s="45">
        <v>2</v>
      </c>
      <c r="J180" s="45" t="s">
        <v>383</v>
      </c>
      <c r="K180" s="45" t="s">
        <v>54</v>
      </c>
      <c r="N180" s="44" t="s">
        <v>378</v>
      </c>
    </row>
    <row r="181" spans="2:14" ht="14.55" x14ac:dyDescent="0.35">
      <c r="B181" s="43"/>
      <c r="C181" s="43" t="s">
        <v>478</v>
      </c>
      <c r="D181" s="46">
        <v>1.6E-7</v>
      </c>
      <c r="E181" s="45">
        <v>1</v>
      </c>
      <c r="F181" s="45" t="s">
        <v>11</v>
      </c>
      <c r="G181" s="45" t="s">
        <v>52</v>
      </c>
      <c r="I181" s="45">
        <v>1</v>
      </c>
      <c r="J181" s="45" t="s">
        <v>359</v>
      </c>
      <c r="K181" s="45" t="s">
        <v>55</v>
      </c>
      <c r="M181" s="45">
        <v>2</v>
      </c>
      <c r="N181" s="44" t="s">
        <v>378</v>
      </c>
    </row>
    <row r="182" spans="2:14" ht="14.55" x14ac:dyDescent="0.35">
      <c r="B182" s="43"/>
      <c r="C182" s="43" t="s">
        <v>479</v>
      </c>
      <c r="D182" s="46">
        <v>3.9999999999999999E-28</v>
      </c>
      <c r="E182" s="45">
        <v>3</v>
      </c>
      <c r="F182" s="45" t="s">
        <v>11</v>
      </c>
      <c r="G182" s="45" t="s">
        <v>52</v>
      </c>
      <c r="I182" s="45">
        <v>2</v>
      </c>
      <c r="J182" s="45" t="s">
        <v>348</v>
      </c>
      <c r="K182" s="45" t="s">
        <v>60</v>
      </c>
      <c r="M182" s="45">
        <v>2</v>
      </c>
    </row>
    <row r="183" spans="2:14" ht="14.55" x14ac:dyDescent="0.35">
      <c r="B183" s="43"/>
      <c r="C183" s="43" t="s">
        <v>480</v>
      </c>
      <c r="D183" s="46">
        <v>5.0000000000000003E-10</v>
      </c>
      <c r="E183" s="45">
        <v>1</v>
      </c>
      <c r="F183" s="45" t="s">
        <v>11</v>
      </c>
      <c r="G183" s="45" t="s">
        <v>52</v>
      </c>
      <c r="I183" s="45">
        <v>2</v>
      </c>
      <c r="J183" s="45" t="s">
        <v>350</v>
      </c>
      <c r="K183" s="45" t="s">
        <v>54</v>
      </c>
      <c r="M183" s="45">
        <v>1</v>
      </c>
    </row>
    <row r="184" spans="2:14" ht="14.55" x14ac:dyDescent="0.35">
      <c r="B184" s="43"/>
      <c r="C184" s="43" t="s">
        <v>481</v>
      </c>
      <c r="D184" s="46">
        <v>3.4400000000000001E-7</v>
      </c>
      <c r="E184" s="45">
        <v>1</v>
      </c>
      <c r="F184" s="45" t="s">
        <v>11</v>
      </c>
      <c r="G184" s="45" t="s">
        <v>52</v>
      </c>
      <c r="I184" s="45">
        <v>1</v>
      </c>
      <c r="J184" s="45" t="s">
        <v>362</v>
      </c>
      <c r="K184" s="45" t="s">
        <v>362</v>
      </c>
    </row>
    <row r="185" spans="2:14" x14ac:dyDescent="0.3">
      <c r="B185" s="43"/>
      <c r="C185" s="43"/>
      <c r="D185" s="46"/>
    </row>
    <row r="186" spans="2:14" ht="14.55" x14ac:dyDescent="0.3">
      <c r="B186" s="43" t="s">
        <v>241</v>
      </c>
      <c r="C186" s="43" t="s">
        <v>482</v>
      </c>
      <c r="D186" s="46">
        <v>2.0000000000000001E-22</v>
      </c>
      <c r="E186" s="45">
        <v>1</v>
      </c>
      <c r="F186" s="45" t="s">
        <v>91</v>
      </c>
      <c r="G186" s="45" t="s">
        <v>59</v>
      </c>
      <c r="I186" s="45">
        <v>3</v>
      </c>
      <c r="J186" s="45" t="s">
        <v>17</v>
      </c>
      <c r="K186" s="45" t="s">
        <v>54</v>
      </c>
      <c r="M186" s="45">
        <v>2</v>
      </c>
    </row>
    <row r="187" spans="2:14" x14ac:dyDescent="0.3">
      <c r="B187" s="43"/>
      <c r="C187" s="43"/>
      <c r="D187" s="46"/>
    </row>
    <row r="188" spans="2:14" x14ac:dyDescent="0.3">
      <c r="B188" s="43" t="s">
        <v>334</v>
      </c>
      <c r="C188" s="43" t="s">
        <v>74</v>
      </c>
      <c r="D188" s="46">
        <v>3.7100000000000001E-6</v>
      </c>
      <c r="E188" s="45">
        <v>1</v>
      </c>
      <c r="F188" s="45" t="s">
        <v>289</v>
      </c>
      <c r="G188" s="45" t="s">
        <v>53</v>
      </c>
      <c r="I188" s="45">
        <v>1</v>
      </c>
      <c r="J188" s="45" t="s">
        <v>8</v>
      </c>
      <c r="K188" s="45" t="s">
        <v>54</v>
      </c>
    </row>
    <row r="189" spans="2:14" x14ac:dyDescent="0.3">
      <c r="B189" s="43"/>
      <c r="C189" s="43" t="s">
        <v>75</v>
      </c>
      <c r="D189" s="46">
        <v>1.8599999999999999E-4</v>
      </c>
      <c r="E189" s="45">
        <v>1</v>
      </c>
      <c r="F189" s="45" t="s">
        <v>289</v>
      </c>
      <c r="G189" s="45" t="s">
        <v>53</v>
      </c>
      <c r="I189" s="45">
        <v>1</v>
      </c>
      <c r="J189" s="45" t="s">
        <v>7</v>
      </c>
      <c r="K189" s="45" t="s">
        <v>54</v>
      </c>
    </row>
    <row r="190" spans="2:14" ht="14.55" x14ac:dyDescent="0.3">
      <c r="B190" s="43"/>
      <c r="C190" s="43" t="s">
        <v>483</v>
      </c>
      <c r="D190" s="46">
        <v>8.6700000000000004E-13</v>
      </c>
      <c r="E190" s="45">
        <v>2</v>
      </c>
      <c r="F190" s="45" t="s">
        <v>289</v>
      </c>
      <c r="G190" s="45" t="s">
        <v>53</v>
      </c>
      <c r="I190" s="45">
        <v>1</v>
      </c>
      <c r="J190" s="45" t="s">
        <v>34</v>
      </c>
      <c r="K190" s="45" t="s">
        <v>55</v>
      </c>
    </row>
    <row r="191" spans="2:14" ht="14.55" x14ac:dyDescent="0.35">
      <c r="B191" s="43"/>
      <c r="C191" s="43" t="s">
        <v>484</v>
      </c>
      <c r="D191" s="46">
        <v>3.1200000000000002E-6</v>
      </c>
      <c r="E191" s="45">
        <v>1</v>
      </c>
      <c r="F191" s="45" t="s">
        <v>289</v>
      </c>
      <c r="G191" s="45" t="s">
        <v>53</v>
      </c>
      <c r="I191" s="45">
        <v>1</v>
      </c>
      <c r="J191" s="45" t="s">
        <v>383</v>
      </c>
      <c r="K191" s="45" t="s">
        <v>54</v>
      </c>
    </row>
    <row r="192" spans="2:14" ht="14.55" x14ac:dyDescent="0.35">
      <c r="B192" s="43"/>
      <c r="C192" s="43" t="s">
        <v>485</v>
      </c>
      <c r="D192" s="46">
        <v>2.0000000000000001E-4</v>
      </c>
      <c r="E192" s="45">
        <v>2</v>
      </c>
      <c r="F192" s="45" t="s">
        <v>289</v>
      </c>
      <c r="G192" s="45" t="s">
        <v>53</v>
      </c>
      <c r="I192" s="45">
        <v>1</v>
      </c>
      <c r="J192" s="45" t="s">
        <v>359</v>
      </c>
      <c r="K192" s="45" t="s">
        <v>55</v>
      </c>
      <c r="M192" s="45">
        <v>1</v>
      </c>
    </row>
    <row r="193" spans="2:13" ht="14.55" x14ac:dyDescent="0.3">
      <c r="B193" s="43"/>
      <c r="C193" s="43" t="s">
        <v>486</v>
      </c>
      <c r="D193" s="46">
        <v>4.9999999999999997E-21</v>
      </c>
      <c r="E193" s="45">
        <v>2</v>
      </c>
      <c r="F193" s="45" t="s">
        <v>289</v>
      </c>
      <c r="G193" s="45" t="s">
        <v>53</v>
      </c>
      <c r="I193" s="45">
        <v>1</v>
      </c>
      <c r="J193" s="45" t="s">
        <v>13</v>
      </c>
      <c r="K193" s="45" t="s">
        <v>55</v>
      </c>
      <c r="M193" s="45">
        <v>2</v>
      </c>
    </row>
    <row r="194" spans="2:13" x14ac:dyDescent="0.3">
      <c r="B194" s="43"/>
      <c r="C194" s="43" t="s">
        <v>76</v>
      </c>
      <c r="D194" s="46">
        <v>1.5699999999999999E-4</v>
      </c>
      <c r="E194" s="45">
        <v>1</v>
      </c>
      <c r="F194" s="45" t="s">
        <v>289</v>
      </c>
      <c r="G194" s="45" t="s">
        <v>53</v>
      </c>
      <c r="I194" s="45">
        <v>1</v>
      </c>
      <c r="J194" s="45" t="s">
        <v>25</v>
      </c>
      <c r="K194" s="45" t="s">
        <v>54</v>
      </c>
    </row>
    <row r="195" spans="2:13" x14ac:dyDescent="0.3">
      <c r="B195" s="43"/>
      <c r="C195" s="43"/>
      <c r="D195" s="46"/>
    </row>
    <row r="196" spans="2:13" ht="14.55" x14ac:dyDescent="0.3">
      <c r="B196" s="43" t="s">
        <v>335</v>
      </c>
      <c r="C196" s="43" t="s">
        <v>487</v>
      </c>
      <c r="D196" s="46">
        <v>1.68E-44</v>
      </c>
      <c r="E196" s="45">
        <v>1</v>
      </c>
      <c r="F196" s="45" t="s">
        <v>290</v>
      </c>
      <c r="G196" s="45" t="s">
        <v>59</v>
      </c>
      <c r="I196" s="45">
        <v>3</v>
      </c>
      <c r="J196" s="45" t="s">
        <v>17</v>
      </c>
      <c r="K196" s="45" t="s">
        <v>54</v>
      </c>
    </row>
    <row r="197" spans="2:13" ht="14.55" x14ac:dyDescent="0.35">
      <c r="B197" s="43"/>
      <c r="C197" s="43" t="s">
        <v>488</v>
      </c>
      <c r="D197" s="46">
        <v>4.0000000000000002E-33</v>
      </c>
      <c r="E197" s="45">
        <v>1</v>
      </c>
      <c r="F197" s="45" t="s">
        <v>290</v>
      </c>
      <c r="G197" s="45" t="s">
        <v>59</v>
      </c>
      <c r="I197" s="45">
        <v>3</v>
      </c>
      <c r="J197" s="45" t="s">
        <v>350</v>
      </c>
      <c r="K197" s="45" t="s">
        <v>54</v>
      </c>
      <c r="M197" s="45">
        <v>2</v>
      </c>
    </row>
    <row r="198" spans="2:13" x14ac:dyDescent="0.3">
      <c r="B198" s="43"/>
      <c r="C198" s="43"/>
      <c r="D198" s="46"/>
    </row>
    <row r="199" spans="2:13" ht="14.55" x14ac:dyDescent="0.35">
      <c r="B199" s="43" t="s">
        <v>324</v>
      </c>
      <c r="C199" s="43" t="s">
        <v>489</v>
      </c>
      <c r="D199" s="46">
        <v>9.9999999999999995E-21</v>
      </c>
      <c r="E199" s="45">
        <v>1</v>
      </c>
      <c r="F199" s="45" t="s">
        <v>31</v>
      </c>
      <c r="G199" s="45" t="s">
        <v>93</v>
      </c>
      <c r="I199" s="45">
        <v>2</v>
      </c>
      <c r="J199" s="45" t="s">
        <v>376</v>
      </c>
      <c r="K199" s="45" t="s">
        <v>55</v>
      </c>
      <c r="M199" s="45">
        <v>1</v>
      </c>
    </row>
    <row r="200" spans="2:13" ht="14.55" x14ac:dyDescent="0.3">
      <c r="B200" s="43"/>
      <c r="C200" s="43" t="s">
        <v>490</v>
      </c>
      <c r="D200" s="46">
        <v>3.9999999999999999E-45</v>
      </c>
      <c r="E200" s="45">
        <v>1</v>
      </c>
      <c r="F200" s="45" t="s">
        <v>31</v>
      </c>
      <c r="G200" s="45" t="s">
        <v>93</v>
      </c>
      <c r="I200" s="45">
        <v>4</v>
      </c>
      <c r="J200" s="45" t="s">
        <v>17</v>
      </c>
      <c r="K200" s="45" t="s">
        <v>54</v>
      </c>
      <c r="M200" s="45">
        <v>2</v>
      </c>
    </row>
    <row r="201" spans="2:13" ht="14.55" x14ac:dyDescent="0.35">
      <c r="B201" s="43"/>
      <c r="C201" s="43" t="s">
        <v>491</v>
      </c>
      <c r="D201" s="46">
        <v>2.5E-15</v>
      </c>
      <c r="E201" s="45">
        <v>1</v>
      </c>
      <c r="F201" s="45" t="s">
        <v>31</v>
      </c>
      <c r="G201" s="45" t="s">
        <v>93</v>
      </c>
      <c r="I201" s="45">
        <v>4</v>
      </c>
      <c r="J201" s="45" t="s">
        <v>383</v>
      </c>
      <c r="K201" s="45" t="s">
        <v>54</v>
      </c>
      <c r="M201" s="45">
        <v>2</v>
      </c>
    </row>
    <row r="202" spans="2:13" ht="14.55" x14ac:dyDescent="0.35">
      <c r="B202" s="43"/>
      <c r="C202" s="43" t="s">
        <v>490</v>
      </c>
      <c r="D202" s="46">
        <v>1E-22</v>
      </c>
      <c r="E202" s="45">
        <v>1</v>
      </c>
      <c r="F202" s="45" t="s">
        <v>31</v>
      </c>
      <c r="G202" s="45" t="s">
        <v>93</v>
      </c>
      <c r="I202" s="45">
        <v>2</v>
      </c>
      <c r="J202" s="45" t="s">
        <v>359</v>
      </c>
      <c r="K202" s="45" t="s">
        <v>55</v>
      </c>
      <c r="M202" s="45">
        <v>1</v>
      </c>
    </row>
    <row r="203" spans="2:13" ht="14.55" x14ac:dyDescent="0.35">
      <c r="B203" s="43"/>
      <c r="C203" s="43" t="s">
        <v>492</v>
      </c>
      <c r="D203" s="46">
        <v>2.5E-79</v>
      </c>
      <c r="E203" s="45">
        <v>3</v>
      </c>
      <c r="F203" s="45" t="s">
        <v>31</v>
      </c>
      <c r="G203" s="45" t="s">
        <v>93</v>
      </c>
      <c r="I203" s="45">
        <v>4</v>
      </c>
      <c r="J203" s="45" t="s">
        <v>348</v>
      </c>
      <c r="K203" s="45" t="s">
        <v>60</v>
      </c>
      <c r="M203" s="45">
        <v>2</v>
      </c>
    </row>
    <row r="204" spans="2:13" x14ac:dyDescent="0.3">
      <c r="B204" s="43"/>
      <c r="C204" s="43"/>
      <c r="D204" s="46"/>
    </row>
    <row r="205" spans="2:13" ht="14.55" x14ac:dyDescent="0.3">
      <c r="B205" s="43" t="s">
        <v>333</v>
      </c>
      <c r="C205" s="43" t="s">
        <v>493</v>
      </c>
      <c r="D205" s="46">
        <v>3.2999999999999998E-24</v>
      </c>
      <c r="E205" s="45">
        <v>1</v>
      </c>
      <c r="F205" s="45" t="s">
        <v>336</v>
      </c>
      <c r="G205" s="45" t="s">
        <v>59</v>
      </c>
      <c r="I205" s="45">
        <v>3</v>
      </c>
      <c r="J205" s="45" t="s">
        <v>17</v>
      </c>
      <c r="K205" s="45" t="s">
        <v>54</v>
      </c>
      <c r="M205" s="45">
        <v>2</v>
      </c>
    </row>
    <row r="206" spans="2:13" x14ac:dyDescent="0.3">
      <c r="B206" s="43"/>
      <c r="C206" s="43"/>
      <c r="D206" s="46"/>
    </row>
    <row r="207" spans="2:13" ht="14.55" x14ac:dyDescent="0.3">
      <c r="B207" s="43" t="s">
        <v>260</v>
      </c>
      <c r="C207" s="43" t="s">
        <v>494</v>
      </c>
      <c r="D207" s="46">
        <v>5.4500000000000002E-28</v>
      </c>
      <c r="E207" s="45">
        <v>1</v>
      </c>
      <c r="F207" s="45" t="s">
        <v>291</v>
      </c>
      <c r="G207" s="45" t="s">
        <v>52</v>
      </c>
      <c r="I207" s="45">
        <v>2</v>
      </c>
      <c r="J207" s="45" t="s">
        <v>17</v>
      </c>
      <c r="K207" s="45" t="s">
        <v>54</v>
      </c>
    </row>
    <row r="208" spans="2:13" x14ac:dyDescent="0.3">
      <c r="B208" s="43"/>
      <c r="C208" s="43" t="s">
        <v>73</v>
      </c>
      <c r="D208" s="46">
        <v>1E-25</v>
      </c>
      <c r="E208" s="45">
        <v>1</v>
      </c>
      <c r="F208" s="45" t="s">
        <v>291</v>
      </c>
      <c r="G208" s="45" t="s">
        <v>52</v>
      </c>
      <c r="I208" s="45">
        <v>1</v>
      </c>
      <c r="J208" s="45" t="s">
        <v>13</v>
      </c>
      <c r="K208" s="45" t="s">
        <v>55</v>
      </c>
      <c r="M208" s="45">
        <v>2</v>
      </c>
    </row>
    <row r="209" spans="2:14" x14ac:dyDescent="0.3">
      <c r="B209" s="43"/>
      <c r="C209" s="43"/>
      <c r="D209" s="46"/>
    </row>
    <row r="210" spans="2:14" ht="14.55" x14ac:dyDescent="0.3">
      <c r="B210" s="43" t="s">
        <v>261</v>
      </c>
      <c r="C210" s="43" t="s">
        <v>495</v>
      </c>
      <c r="D210" s="46">
        <v>1E-56</v>
      </c>
      <c r="E210" s="45">
        <v>1</v>
      </c>
      <c r="F210" s="45" t="s">
        <v>292</v>
      </c>
      <c r="G210" s="45" t="s">
        <v>93</v>
      </c>
      <c r="I210" s="45">
        <v>4</v>
      </c>
      <c r="J210" s="45" t="s">
        <v>17</v>
      </c>
      <c r="K210" s="45" t="s">
        <v>54</v>
      </c>
      <c r="M210" s="45">
        <v>1</v>
      </c>
    </row>
    <row r="211" spans="2:14" x14ac:dyDescent="0.3"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2:14" ht="14.55" x14ac:dyDescent="0.3">
      <c r="B212" s="43" t="s">
        <v>262</v>
      </c>
      <c r="C212" s="43" t="s">
        <v>496</v>
      </c>
      <c r="D212" s="46">
        <v>9.9999999999999993E-41</v>
      </c>
      <c r="E212" s="45">
        <v>1</v>
      </c>
      <c r="F212" s="45" t="s">
        <v>293</v>
      </c>
      <c r="G212" s="45" t="s">
        <v>59</v>
      </c>
      <c r="I212" s="45">
        <v>3</v>
      </c>
      <c r="J212" s="45" t="s">
        <v>17</v>
      </c>
      <c r="K212" s="45" t="s">
        <v>54</v>
      </c>
      <c r="M212" s="45">
        <v>1</v>
      </c>
    </row>
    <row r="213" spans="2:14" x14ac:dyDescent="0.3"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4" ht="14.55" x14ac:dyDescent="0.3">
      <c r="B214" s="43" t="s">
        <v>263</v>
      </c>
      <c r="C214" s="43" t="s">
        <v>497</v>
      </c>
      <c r="D214" s="46">
        <v>9.9999999999999994E-30</v>
      </c>
      <c r="E214" s="45">
        <v>1</v>
      </c>
      <c r="F214" s="45" t="s">
        <v>294</v>
      </c>
      <c r="G214" s="45" t="s">
        <v>59</v>
      </c>
      <c r="I214" s="45">
        <v>1</v>
      </c>
      <c r="J214" s="50" t="s">
        <v>498</v>
      </c>
      <c r="K214" s="45" t="s">
        <v>94</v>
      </c>
      <c r="M214" s="45">
        <v>1</v>
      </c>
    </row>
    <row r="215" spans="2:14" x14ac:dyDescent="0.3">
      <c r="B215" s="43"/>
      <c r="C215" s="43"/>
      <c r="D215" s="46"/>
    </row>
    <row r="216" spans="2:14" ht="14.55" x14ac:dyDescent="0.35">
      <c r="B216" s="43" t="s">
        <v>242</v>
      </c>
      <c r="C216" s="43" t="s">
        <v>499</v>
      </c>
      <c r="D216" s="46">
        <v>1.0300000000000001E-3</v>
      </c>
      <c r="E216" s="45">
        <v>1</v>
      </c>
      <c r="F216" s="45" t="s">
        <v>92</v>
      </c>
      <c r="G216" s="45" t="s">
        <v>59</v>
      </c>
      <c r="I216" s="45">
        <v>3</v>
      </c>
      <c r="J216" s="45" t="s">
        <v>352</v>
      </c>
      <c r="K216" s="45" t="s">
        <v>54</v>
      </c>
    </row>
    <row r="217" spans="2:14" ht="14.55" x14ac:dyDescent="0.3">
      <c r="C217" s="43" t="s">
        <v>500</v>
      </c>
      <c r="D217" s="46">
        <v>8.6199999999999994E-21</v>
      </c>
      <c r="E217" s="45">
        <v>1</v>
      </c>
      <c r="F217" s="45" t="s">
        <v>92</v>
      </c>
      <c r="G217" s="45" t="s">
        <v>59</v>
      </c>
      <c r="I217" s="45">
        <v>3</v>
      </c>
      <c r="J217" s="45" t="s">
        <v>6</v>
      </c>
      <c r="K217" s="45" t="s">
        <v>54</v>
      </c>
    </row>
    <row r="218" spans="2:14" ht="14.55" x14ac:dyDescent="0.3">
      <c r="B218" s="43"/>
      <c r="C218" s="43" t="s">
        <v>501</v>
      </c>
      <c r="D218" s="46">
        <v>1E-22</v>
      </c>
      <c r="E218" s="45">
        <v>1</v>
      </c>
      <c r="F218" s="45" t="s">
        <v>92</v>
      </c>
      <c r="G218" s="45" t="s">
        <v>59</v>
      </c>
      <c r="I218" s="45">
        <v>3</v>
      </c>
      <c r="J218" s="45" t="s">
        <v>17</v>
      </c>
      <c r="K218" s="45" t="s">
        <v>54</v>
      </c>
    </row>
    <row r="219" spans="2:14" ht="14.55" x14ac:dyDescent="0.35">
      <c r="B219" s="43"/>
      <c r="C219" s="43" t="s">
        <v>502</v>
      </c>
      <c r="D219" s="46">
        <v>1.12E-10</v>
      </c>
      <c r="E219" s="45">
        <v>2</v>
      </c>
      <c r="F219" s="45" t="s">
        <v>92</v>
      </c>
      <c r="G219" s="45" t="s">
        <v>59</v>
      </c>
      <c r="I219" s="45">
        <v>3</v>
      </c>
      <c r="J219" s="45" t="s">
        <v>383</v>
      </c>
      <c r="K219" s="45" t="s">
        <v>54</v>
      </c>
    </row>
    <row r="220" spans="2:14" ht="14.55" x14ac:dyDescent="0.35">
      <c r="B220" s="43"/>
      <c r="C220" s="43" t="s">
        <v>503</v>
      </c>
      <c r="D220" s="46">
        <v>5.2999999999999999E-29</v>
      </c>
      <c r="E220" s="45">
        <v>2</v>
      </c>
      <c r="F220" s="45" t="s">
        <v>92</v>
      </c>
      <c r="G220" s="45" t="s">
        <v>59</v>
      </c>
      <c r="I220" s="45">
        <v>3</v>
      </c>
      <c r="J220" s="45" t="s">
        <v>359</v>
      </c>
      <c r="K220" s="45" t="s">
        <v>55</v>
      </c>
      <c r="M220" s="45">
        <v>2</v>
      </c>
    </row>
    <row r="221" spans="2:14" x14ac:dyDescent="0.3">
      <c r="B221" s="43"/>
      <c r="C221" s="43"/>
      <c r="D221" s="46"/>
    </row>
    <row r="222" spans="2:14" ht="14.55" x14ac:dyDescent="0.35">
      <c r="B222" s="43" t="s">
        <v>243</v>
      </c>
      <c r="C222" s="43" t="s">
        <v>504</v>
      </c>
      <c r="D222" s="46">
        <v>1.4600000000000001E-10</v>
      </c>
      <c r="E222" s="45">
        <v>1</v>
      </c>
      <c r="F222" s="45" t="s">
        <v>29</v>
      </c>
      <c r="G222" s="45" t="s">
        <v>52</v>
      </c>
      <c r="I222" s="45">
        <v>1</v>
      </c>
      <c r="J222" s="45" t="s">
        <v>352</v>
      </c>
      <c r="K222" s="45" t="s">
        <v>55</v>
      </c>
    </row>
    <row r="223" spans="2:14" ht="14.55" x14ac:dyDescent="0.3">
      <c r="B223" s="43"/>
      <c r="C223" s="43" t="s">
        <v>505</v>
      </c>
      <c r="D223" s="46">
        <v>3.0000000000000001E-17</v>
      </c>
      <c r="E223" s="45">
        <v>1</v>
      </c>
      <c r="F223" s="45" t="s">
        <v>29</v>
      </c>
      <c r="G223" s="45" t="s">
        <v>52</v>
      </c>
      <c r="I223" s="45">
        <v>2</v>
      </c>
      <c r="J223" s="45" t="s">
        <v>17</v>
      </c>
      <c r="K223" s="45" t="s">
        <v>54</v>
      </c>
      <c r="M223" s="45">
        <v>1</v>
      </c>
      <c r="N223" s="39"/>
    </row>
    <row r="224" spans="2:14" ht="14.55" x14ac:dyDescent="0.35">
      <c r="B224" s="43"/>
      <c r="C224" s="43" t="s">
        <v>506</v>
      </c>
      <c r="D224" s="46">
        <v>4.0999999999999997E-6</v>
      </c>
      <c r="E224" s="45">
        <v>1</v>
      </c>
      <c r="F224" s="45" t="s">
        <v>29</v>
      </c>
      <c r="G224" s="45" t="s">
        <v>52</v>
      </c>
      <c r="I224" s="45">
        <v>2</v>
      </c>
      <c r="J224" s="45" t="s">
        <v>383</v>
      </c>
      <c r="K224" s="45" t="s">
        <v>54</v>
      </c>
      <c r="M224" s="45">
        <v>2</v>
      </c>
      <c r="N224" s="44" t="s">
        <v>416</v>
      </c>
    </row>
    <row r="225" spans="2:14" ht="14.55" x14ac:dyDescent="0.35">
      <c r="B225" s="43"/>
      <c r="C225" s="43" t="s">
        <v>507</v>
      </c>
      <c r="D225" s="46">
        <v>1.38E-9</v>
      </c>
      <c r="E225" s="45">
        <v>1</v>
      </c>
      <c r="F225" s="45" t="s">
        <v>29</v>
      </c>
      <c r="G225" s="45" t="s">
        <v>52</v>
      </c>
      <c r="I225" s="45">
        <v>1</v>
      </c>
      <c r="J225" s="45" t="s">
        <v>359</v>
      </c>
      <c r="K225" s="45" t="s">
        <v>55</v>
      </c>
      <c r="N225" s="44" t="s">
        <v>416</v>
      </c>
    </row>
    <row r="226" spans="2:14" ht="14.55" x14ac:dyDescent="0.35">
      <c r="B226" s="43"/>
      <c r="C226" s="43" t="s">
        <v>508</v>
      </c>
      <c r="D226" s="46">
        <v>8.9999999999999998E-33</v>
      </c>
      <c r="E226" s="45">
        <v>3</v>
      </c>
      <c r="F226" s="45" t="s">
        <v>29</v>
      </c>
      <c r="G226" s="45" t="s">
        <v>52</v>
      </c>
      <c r="I226" s="45">
        <v>2</v>
      </c>
      <c r="J226" s="45" t="s">
        <v>348</v>
      </c>
      <c r="K226" s="45" t="s">
        <v>60</v>
      </c>
      <c r="M226" s="45">
        <v>2</v>
      </c>
    </row>
    <row r="227" spans="2:14" x14ac:dyDescent="0.3">
      <c r="B227" s="43"/>
      <c r="C227" s="43" t="s">
        <v>210</v>
      </c>
      <c r="D227" s="46">
        <v>1.6000000000000001E-24</v>
      </c>
      <c r="E227" s="45">
        <v>1</v>
      </c>
      <c r="F227" s="45" t="s">
        <v>29</v>
      </c>
      <c r="G227" s="45" t="s">
        <v>52</v>
      </c>
      <c r="I227" s="45">
        <v>1</v>
      </c>
      <c r="J227" s="45" t="s">
        <v>13</v>
      </c>
      <c r="K227" s="45" t="s">
        <v>55</v>
      </c>
      <c r="M227" s="45">
        <v>2</v>
      </c>
      <c r="N227" s="44" t="s">
        <v>211</v>
      </c>
    </row>
    <row r="228" spans="2:14" x14ac:dyDescent="0.3">
      <c r="B228" s="43"/>
      <c r="C228" s="43"/>
      <c r="D228" s="46"/>
    </row>
    <row r="229" spans="2:14" ht="14.55" x14ac:dyDescent="0.3">
      <c r="B229" s="43" t="s">
        <v>244</v>
      </c>
      <c r="C229" s="43" t="s">
        <v>509</v>
      </c>
      <c r="D229" s="46">
        <v>6.2999999999999997E-49</v>
      </c>
      <c r="E229" s="45">
        <v>1</v>
      </c>
      <c r="F229" s="45" t="s">
        <v>30</v>
      </c>
      <c r="G229" s="45" t="s">
        <v>93</v>
      </c>
      <c r="I229" s="45">
        <v>1</v>
      </c>
      <c r="J229" s="50" t="s">
        <v>498</v>
      </c>
      <c r="K229" s="45" t="s">
        <v>94</v>
      </c>
      <c r="M229" s="45">
        <v>2</v>
      </c>
    </row>
    <row r="230" spans="2:14" ht="14.55" x14ac:dyDescent="0.35">
      <c r="B230" s="43"/>
      <c r="C230" s="43" t="s">
        <v>510</v>
      </c>
      <c r="D230" s="46">
        <v>9.9999999999999999E-133</v>
      </c>
      <c r="E230" s="45">
        <v>3</v>
      </c>
      <c r="F230" s="45" t="s">
        <v>30</v>
      </c>
      <c r="G230" s="45" t="s">
        <v>93</v>
      </c>
      <c r="I230" s="45">
        <v>4</v>
      </c>
      <c r="J230" s="45" t="s">
        <v>348</v>
      </c>
      <c r="K230" s="45" t="s">
        <v>60</v>
      </c>
      <c r="M230" s="45">
        <v>1</v>
      </c>
    </row>
  </sheetData>
  <phoneticPr fontId="0" type="noConversion"/>
  <pageMargins left="0.5" right="0.5" top="0.5" bottom="0.5" header="0.5" footer="0.5"/>
  <pageSetup orientation="landscape" r:id="rId1"/>
  <headerFooter alignWithMargins="0">
    <oddFooter>&amp;L&amp;F&amp;CCopyright by Brian M. Tissue&amp;Rhttp://www.chem.vt.edu/chem-ed/a-text/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28"/>
  <sheetViews>
    <sheetView workbookViewId="0">
      <pane ySplit="3" topLeftCell="A4" activePane="bottomLeft" state="frozen"/>
      <selection sqref="A1:A1048576"/>
      <selection pane="bottomLeft" sqref="A1:A1048576"/>
    </sheetView>
  </sheetViews>
  <sheetFormatPr defaultColWidth="9.1796875" defaultRowHeight="13.45" x14ac:dyDescent="0.3"/>
  <cols>
    <col min="1" max="1" width="3.6328125" style="34" customWidth="1"/>
    <col min="2" max="2" width="14.7265625" style="44" customWidth="1"/>
    <col min="3" max="3" width="9.7265625" style="52" customWidth="1"/>
    <col min="4" max="4" width="9.7265625" style="45" customWidth="1"/>
    <col min="5" max="6" width="26.7265625" style="39" customWidth="1"/>
    <col min="7" max="7" width="15.7265625" style="39" customWidth="1"/>
    <col min="8" max="8" width="2.7265625" style="39" customWidth="1"/>
    <col min="9" max="16384" width="9.1796875" style="39"/>
  </cols>
  <sheetData>
    <row r="1" spans="2:7" x14ac:dyDescent="0.3">
      <c r="B1" s="51" t="s">
        <v>64</v>
      </c>
      <c r="E1" s="45"/>
      <c r="F1" s="39" t="s">
        <v>319</v>
      </c>
    </row>
    <row r="2" spans="2:7" x14ac:dyDescent="0.3">
      <c r="B2" s="53"/>
      <c r="E2" s="45"/>
    </row>
    <row r="3" spans="2:7" x14ac:dyDescent="0.3">
      <c r="B3" s="54" t="s">
        <v>16</v>
      </c>
      <c r="C3" s="55" t="s">
        <v>49</v>
      </c>
      <c r="D3" s="56" t="s">
        <v>511</v>
      </c>
      <c r="E3" s="54" t="s">
        <v>318</v>
      </c>
      <c r="F3" s="54" t="s">
        <v>114</v>
      </c>
    </row>
    <row r="4" spans="2:7" x14ac:dyDescent="0.3">
      <c r="B4" s="43" t="s">
        <v>18</v>
      </c>
      <c r="C4" s="57">
        <v>1</v>
      </c>
      <c r="D4" s="58">
        <v>0.25</v>
      </c>
      <c r="E4" s="43"/>
      <c r="F4" s="43" t="s">
        <v>313</v>
      </c>
    </row>
    <row r="5" spans="2:7" x14ac:dyDescent="0.3">
      <c r="B5" s="43" t="s">
        <v>14</v>
      </c>
      <c r="C5" s="57">
        <v>3</v>
      </c>
      <c r="D5" s="58">
        <v>0.9</v>
      </c>
      <c r="E5" s="43"/>
      <c r="F5" s="43" t="s">
        <v>115</v>
      </c>
    </row>
    <row r="6" spans="2:7" ht="14.55" x14ac:dyDescent="0.3">
      <c r="B6" s="43" t="s">
        <v>512</v>
      </c>
      <c r="C6" s="57">
        <v>-1</v>
      </c>
      <c r="D6" s="58">
        <v>0.4</v>
      </c>
      <c r="E6" s="43"/>
      <c r="F6" s="43" t="s">
        <v>116</v>
      </c>
    </row>
    <row r="7" spans="2:7" x14ac:dyDescent="0.3">
      <c r="B7" s="43" t="s">
        <v>12</v>
      </c>
      <c r="C7" s="57">
        <v>2</v>
      </c>
      <c r="D7" s="58">
        <v>0.5</v>
      </c>
      <c r="E7" s="43"/>
      <c r="F7" s="43" t="s">
        <v>117</v>
      </c>
    </row>
    <row r="8" spans="2:7" x14ac:dyDescent="0.3">
      <c r="B8" s="43" t="s">
        <v>22</v>
      </c>
      <c r="C8" s="57">
        <v>2</v>
      </c>
      <c r="D8" s="58">
        <v>0.8</v>
      </c>
      <c r="E8" s="43"/>
      <c r="F8" s="43" t="s">
        <v>118</v>
      </c>
    </row>
    <row r="9" spans="2:7" x14ac:dyDescent="0.3">
      <c r="B9" s="43" t="s">
        <v>8</v>
      </c>
      <c r="C9" s="57">
        <v>-1</v>
      </c>
      <c r="D9" s="58">
        <v>0.3</v>
      </c>
      <c r="E9" s="43"/>
      <c r="F9" s="43" t="s">
        <v>119</v>
      </c>
    </row>
    <row r="10" spans="2:7" ht="14.55" x14ac:dyDescent="0.3">
      <c r="B10" s="43" t="s">
        <v>513</v>
      </c>
      <c r="C10" s="57">
        <v>-1</v>
      </c>
      <c r="D10" s="58">
        <v>0.35</v>
      </c>
      <c r="E10" s="43"/>
      <c r="F10" s="43" t="s">
        <v>120</v>
      </c>
    </row>
    <row r="11" spans="2:7" ht="14.55" x14ac:dyDescent="0.3">
      <c r="B11" s="43" t="s">
        <v>352</v>
      </c>
      <c r="C11" s="57">
        <v>-2</v>
      </c>
      <c r="D11" s="58">
        <v>0.45</v>
      </c>
      <c r="E11" s="43"/>
      <c r="F11" s="43" t="s">
        <v>96</v>
      </c>
    </row>
    <row r="12" spans="2:7" ht="14.55" x14ac:dyDescent="0.3">
      <c r="B12" s="43" t="s">
        <v>514</v>
      </c>
      <c r="C12" s="57">
        <v>-1</v>
      </c>
      <c r="D12" s="58">
        <v>0.4</v>
      </c>
      <c r="E12" s="43"/>
      <c r="F12" s="43" t="s">
        <v>113</v>
      </c>
      <c r="G12" s="19" t="s">
        <v>264</v>
      </c>
    </row>
    <row r="13" spans="2:7" ht="14.55" x14ac:dyDescent="0.3">
      <c r="B13" s="43" t="s">
        <v>515</v>
      </c>
      <c r="C13" s="57">
        <v>-1</v>
      </c>
      <c r="D13" s="58">
        <v>0.3</v>
      </c>
      <c r="E13" s="43" t="s">
        <v>23</v>
      </c>
      <c r="F13" s="43" t="s">
        <v>97</v>
      </c>
    </row>
    <row r="14" spans="2:7" ht="14.55" x14ac:dyDescent="0.3">
      <c r="B14" s="43" t="s">
        <v>359</v>
      </c>
      <c r="C14" s="57">
        <v>-2</v>
      </c>
      <c r="D14" s="58">
        <v>0.45</v>
      </c>
      <c r="E14" s="43" t="s">
        <v>516</v>
      </c>
      <c r="F14" s="43" t="s">
        <v>98</v>
      </c>
    </row>
    <row r="15" spans="2:7" ht="14.55" x14ac:dyDescent="0.3">
      <c r="B15" s="43" t="s">
        <v>517</v>
      </c>
      <c r="C15" s="57">
        <v>-1</v>
      </c>
      <c r="D15" s="58">
        <v>0.45</v>
      </c>
      <c r="E15" s="43" t="s">
        <v>518</v>
      </c>
      <c r="F15" s="43" t="s">
        <v>99</v>
      </c>
    </row>
    <row r="16" spans="2:7" ht="14.55" x14ac:dyDescent="0.3">
      <c r="B16" s="43" t="s">
        <v>519</v>
      </c>
      <c r="C16" s="57">
        <v>-1</v>
      </c>
      <c r="D16" s="58">
        <v>0.45</v>
      </c>
      <c r="E16" s="43" t="s">
        <v>520</v>
      </c>
      <c r="F16" s="43" t="s">
        <v>100</v>
      </c>
    </row>
    <row r="17" spans="2:7" ht="14.55" x14ac:dyDescent="0.3">
      <c r="B17" s="43" t="s">
        <v>521</v>
      </c>
      <c r="C17" s="57">
        <v>-1</v>
      </c>
      <c r="D17" s="58">
        <v>0.5</v>
      </c>
      <c r="E17" s="43" t="s">
        <v>522</v>
      </c>
      <c r="F17" s="43" t="s">
        <v>101</v>
      </c>
    </row>
    <row r="18" spans="2:7" ht="14.55" x14ac:dyDescent="0.3">
      <c r="B18" s="43" t="s">
        <v>523</v>
      </c>
      <c r="C18" s="57">
        <v>-1</v>
      </c>
      <c r="D18" s="58">
        <v>0.5</v>
      </c>
      <c r="E18" s="43" t="s">
        <v>524</v>
      </c>
      <c r="F18" s="43" t="s">
        <v>102</v>
      </c>
    </row>
    <row r="19" spans="2:7" ht="14.55" x14ac:dyDescent="0.3">
      <c r="B19" s="43" t="s">
        <v>525</v>
      </c>
      <c r="C19" s="57">
        <v>-2</v>
      </c>
      <c r="D19" s="58">
        <v>0.5</v>
      </c>
      <c r="E19" s="43" t="s">
        <v>526</v>
      </c>
      <c r="F19" s="43" t="s">
        <v>121</v>
      </c>
    </row>
    <row r="20" spans="2:7" ht="14.55" x14ac:dyDescent="0.3">
      <c r="B20" s="43" t="s">
        <v>527</v>
      </c>
      <c r="C20" s="57">
        <v>-2</v>
      </c>
      <c r="D20" s="58">
        <v>0.5</v>
      </c>
      <c r="E20" s="43" t="s">
        <v>528</v>
      </c>
      <c r="F20" s="43" t="s">
        <v>123</v>
      </c>
    </row>
    <row r="21" spans="2:7" ht="14.55" x14ac:dyDescent="0.3">
      <c r="B21" s="43" t="s">
        <v>529</v>
      </c>
      <c r="C21" s="57">
        <v>-2</v>
      </c>
      <c r="D21" s="58">
        <v>0.5</v>
      </c>
      <c r="E21" s="43" t="s">
        <v>530</v>
      </c>
      <c r="F21" s="43" t="s">
        <v>124</v>
      </c>
    </row>
    <row r="22" spans="2:7" ht="14.55" x14ac:dyDescent="0.3">
      <c r="B22" s="43" t="s">
        <v>531</v>
      </c>
      <c r="C22" s="57">
        <v>-1</v>
      </c>
      <c r="D22" s="58">
        <v>0.6</v>
      </c>
      <c r="E22" s="43" t="s">
        <v>532</v>
      </c>
      <c r="F22" s="43" t="s">
        <v>122</v>
      </c>
    </row>
    <row r="23" spans="2:7" ht="14.55" x14ac:dyDescent="0.3">
      <c r="B23" s="43" t="s">
        <v>533</v>
      </c>
      <c r="C23" s="57">
        <v>-2</v>
      </c>
      <c r="D23" s="58">
        <v>0.6</v>
      </c>
      <c r="E23" s="43" t="s">
        <v>534</v>
      </c>
      <c r="F23" s="43" t="s">
        <v>125</v>
      </c>
    </row>
    <row r="24" spans="2:7" ht="14.55" x14ac:dyDescent="0.3">
      <c r="B24" s="43" t="s">
        <v>535</v>
      </c>
      <c r="C24" s="57">
        <v>-1</v>
      </c>
      <c r="D24" s="58">
        <v>0.6</v>
      </c>
      <c r="E24" s="43" t="s">
        <v>536</v>
      </c>
      <c r="F24" s="43" t="s">
        <v>213</v>
      </c>
    </row>
    <row r="25" spans="2:7" ht="14.55" x14ac:dyDescent="0.3">
      <c r="B25" s="43" t="s">
        <v>537</v>
      </c>
      <c r="C25" s="57">
        <v>-1</v>
      </c>
      <c r="D25" s="58">
        <v>0.7</v>
      </c>
      <c r="E25" s="43" t="s">
        <v>538</v>
      </c>
      <c r="F25" s="43" t="s">
        <v>127</v>
      </c>
    </row>
    <row r="26" spans="2:7" ht="14.55" x14ac:dyDescent="0.3">
      <c r="B26" s="43" t="s">
        <v>539</v>
      </c>
      <c r="C26" s="57">
        <v>-3</v>
      </c>
      <c r="D26" s="58">
        <v>0.5</v>
      </c>
      <c r="E26" s="43" t="s">
        <v>540</v>
      </c>
      <c r="F26" s="43" t="s">
        <v>131</v>
      </c>
    </row>
    <row r="27" spans="2:7" ht="14.55" x14ac:dyDescent="0.3">
      <c r="B27" s="43" t="s">
        <v>541</v>
      </c>
      <c r="C27" s="57">
        <v>-2</v>
      </c>
      <c r="D27" s="58">
        <v>0.45</v>
      </c>
      <c r="E27" s="43" t="s">
        <v>542</v>
      </c>
      <c r="F27" s="43" t="s">
        <v>132</v>
      </c>
    </row>
    <row r="28" spans="2:7" ht="14.55" x14ac:dyDescent="0.3">
      <c r="B28" s="43" t="s">
        <v>543</v>
      </c>
      <c r="C28" s="57">
        <v>-1</v>
      </c>
      <c r="D28" s="58">
        <v>0.35</v>
      </c>
      <c r="E28" s="43" t="s">
        <v>544</v>
      </c>
      <c r="F28" s="43" t="s">
        <v>133</v>
      </c>
    </row>
    <row r="29" spans="2:7" ht="14.55" x14ac:dyDescent="0.3">
      <c r="B29" s="43" t="s">
        <v>545</v>
      </c>
      <c r="C29" s="57">
        <v>-2</v>
      </c>
      <c r="D29" s="58">
        <v>0.6</v>
      </c>
      <c r="E29" s="43" t="s">
        <v>546</v>
      </c>
      <c r="F29" s="43" t="s">
        <v>126</v>
      </c>
      <c r="G29" s="39" t="s">
        <v>280</v>
      </c>
    </row>
    <row r="30" spans="2:7" ht="14.55" x14ac:dyDescent="0.3">
      <c r="B30" s="43" t="s">
        <v>547</v>
      </c>
      <c r="C30" s="57">
        <v>-2</v>
      </c>
      <c r="D30" s="58">
        <v>0.7</v>
      </c>
      <c r="E30" s="43" t="s">
        <v>548</v>
      </c>
      <c r="F30" s="43" t="s">
        <v>128</v>
      </c>
      <c r="G30" s="39" t="s">
        <v>281</v>
      </c>
    </row>
    <row r="31" spans="2:7" ht="14.55" x14ac:dyDescent="0.3">
      <c r="B31" s="43" t="s">
        <v>549</v>
      </c>
      <c r="C31" s="57">
        <v>-1</v>
      </c>
      <c r="D31" s="58">
        <v>0.6</v>
      </c>
      <c r="E31" s="43" t="s">
        <v>550</v>
      </c>
      <c r="F31" s="43" t="s">
        <v>106</v>
      </c>
    </row>
    <row r="32" spans="2:7" ht="14.55" x14ac:dyDescent="0.3">
      <c r="B32" s="43" t="s">
        <v>551</v>
      </c>
      <c r="C32" s="57">
        <v>-1</v>
      </c>
      <c r="D32" s="58">
        <v>0.6</v>
      </c>
      <c r="E32" s="43" t="s">
        <v>552</v>
      </c>
      <c r="F32" s="43" t="s">
        <v>105</v>
      </c>
    </row>
    <row r="33" spans="2:7" ht="14.55" x14ac:dyDescent="0.3">
      <c r="B33" s="43" t="s">
        <v>553</v>
      </c>
      <c r="C33" s="57">
        <v>-1</v>
      </c>
      <c r="D33" s="58">
        <v>0.6</v>
      </c>
      <c r="E33" s="43" t="s">
        <v>554</v>
      </c>
      <c r="F33" s="43" t="s">
        <v>107</v>
      </c>
    </row>
    <row r="34" spans="2:7" ht="14.55" x14ac:dyDescent="0.3">
      <c r="B34" s="43" t="s">
        <v>555</v>
      </c>
      <c r="C34" s="57">
        <v>-2</v>
      </c>
      <c r="D34" s="58">
        <v>0.6</v>
      </c>
      <c r="E34" s="43" t="s">
        <v>556</v>
      </c>
      <c r="F34" s="43" t="s">
        <v>129</v>
      </c>
    </row>
    <row r="35" spans="2:7" x14ac:dyDescent="0.3">
      <c r="B35" s="19" t="s">
        <v>265</v>
      </c>
      <c r="C35" s="59">
        <v>-1</v>
      </c>
      <c r="D35" s="18">
        <v>0.6</v>
      </c>
      <c r="E35" s="19"/>
      <c r="F35" s="19" t="s">
        <v>266</v>
      </c>
      <c r="G35" s="19" t="s">
        <v>267</v>
      </c>
    </row>
    <row r="36" spans="2:7" ht="14.55" x14ac:dyDescent="0.3">
      <c r="B36" s="43" t="s">
        <v>557</v>
      </c>
      <c r="C36" s="57">
        <v>-1</v>
      </c>
      <c r="D36" s="58">
        <v>0.6</v>
      </c>
      <c r="E36" s="43" t="s">
        <v>558</v>
      </c>
      <c r="F36" s="43" t="s">
        <v>103</v>
      </c>
    </row>
    <row r="37" spans="2:7" ht="14.55" x14ac:dyDescent="0.3">
      <c r="B37" s="43" t="s">
        <v>559</v>
      </c>
      <c r="C37" s="57">
        <v>-1</v>
      </c>
      <c r="D37" s="58">
        <v>0.7</v>
      </c>
      <c r="E37" s="43" t="s">
        <v>560</v>
      </c>
      <c r="F37" s="43" t="s">
        <v>108</v>
      </c>
    </row>
    <row r="38" spans="2:7" ht="14.55" x14ac:dyDescent="0.3">
      <c r="B38" s="43" t="s">
        <v>561</v>
      </c>
      <c r="C38" s="57">
        <v>-2</v>
      </c>
      <c r="D38" s="58">
        <v>0.7</v>
      </c>
      <c r="E38" s="43" t="s">
        <v>562</v>
      </c>
      <c r="F38" s="43" t="s">
        <v>130</v>
      </c>
    </row>
    <row r="39" spans="2:7" ht="14.55" x14ac:dyDescent="0.3">
      <c r="B39" s="43" t="s">
        <v>563</v>
      </c>
      <c r="C39" s="57">
        <v>-1</v>
      </c>
      <c r="D39" s="58">
        <v>0.8</v>
      </c>
      <c r="E39" s="43" t="s">
        <v>564</v>
      </c>
      <c r="F39" s="43" t="s">
        <v>104</v>
      </c>
    </row>
    <row r="40" spans="2:7" x14ac:dyDescent="0.3">
      <c r="B40" s="43" t="s">
        <v>10</v>
      </c>
      <c r="C40" s="57">
        <v>2</v>
      </c>
      <c r="D40" s="58">
        <v>0.6</v>
      </c>
      <c r="E40" s="43"/>
      <c r="F40" s="43" t="s">
        <v>109</v>
      </c>
    </row>
    <row r="41" spans="2:7" x14ac:dyDescent="0.3">
      <c r="B41" s="43" t="s">
        <v>26</v>
      </c>
      <c r="C41" s="57">
        <v>2</v>
      </c>
      <c r="D41" s="58">
        <v>0.5</v>
      </c>
      <c r="E41" s="43"/>
      <c r="F41" s="43" t="s">
        <v>312</v>
      </c>
    </row>
    <row r="42" spans="2:7" x14ac:dyDescent="0.3">
      <c r="B42" s="43" t="s">
        <v>134</v>
      </c>
      <c r="C42" s="57">
        <v>1</v>
      </c>
      <c r="D42" s="58">
        <v>0.4</v>
      </c>
      <c r="E42" s="43"/>
      <c r="F42" s="43" t="s">
        <v>135</v>
      </c>
    </row>
    <row r="43" spans="2:7" x14ac:dyDescent="0.3">
      <c r="B43" s="43" t="s">
        <v>282</v>
      </c>
      <c r="C43" s="57">
        <v>3</v>
      </c>
      <c r="D43" s="58">
        <v>0.9</v>
      </c>
      <c r="E43" s="43"/>
      <c r="F43" s="43" t="s">
        <v>110</v>
      </c>
    </row>
    <row r="44" spans="2:7" x14ac:dyDescent="0.3">
      <c r="B44" s="43" t="s">
        <v>301</v>
      </c>
      <c r="C44" s="57">
        <v>4</v>
      </c>
      <c r="D44" s="58">
        <v>1.1000000000000001</v>
      </c>
      <c r="E44" s="43"/>
      <c r="F44" s="43" t="s">
        <v>111</v>
      </c>
    </row>
    <row r="45" spans="2:7" x14ac:dyDescent="0.3">
      <c r="B45" s="43" t="s">
        <v>7</v>
      </c>
      <c r="C45" s="57">
        <v>-1</v>
      </c>
      <c r="D45" s="58">
        <v>0.3</v>
      </c>
      <c r="E45" s="43"/>
      <c r="F45" s="43" t="s">
        <v>112</v>
      </c>
    </row>
    <row r="46" spans="2:7" ht="14.55" x14ac:dyDescent="0.3">
      <c r="B46" s="43" t="s">
        <v>565</v>
      </c>
      <c r="C46" s="57">
        <v>-1</v>
      </c>
      <c r="D46" s="58">
        <v>0.4</v>
      </c>
      <c r="E46" s="43"/>
      <c r="F46" s="43" t="s">
        <v>136</v>
      </c>
    </row>
    <row r="47" spans="2:7" ht="14.55" x14ac:dyDescent="0.3">
      <c r="B47" s="43" t="s">
        <v>566</v>
      </c>
      <c r="C47" s="57">
        <v>-1</v>
      </c>
      <c r="D47" s="58">
        <v>0.35</v>
      </c>
      <c r="E47" s="43"/>
      <c r="F47" s="43" t="s">
        <v>137</v>
      </c>
    </row>
    <row r="48" spans="2:7" ht="14.55" x14ac:dyDescent="0.3">
      <c r="B48" s="43" t="s">
        <v>567</v>
      </c>
      <c r="C48" s="57">
        <v>-1</v>
      </c>
      <c r="D48" s="58">
        <v>0.35</v>
      </c>
      <c r="E48" s="43"/>
      <c r="F48" s="43" t="s">
        <v>138</v>
      </c>
    </row>
    <row r="49" spans="2:6" x14ac:dyDescent="0.3">
      <c r="B49" s="43" t="s">
        <v>19</v>
      </c>
      <c r="C49" s="57">
        <v>-1</v>
      </c>
      <c r="D49" s="58">
        <v>0.3</v>
      </c>
      <c r="E49" s="43"/>
      <c r="F49" s="43" t="s">
        <v>139</v>
      </c>
    </row>
    <row r="50" spans="2:6" x14ac:dyDescent="0.3">
      <c r="B50" s="43" t="s">
        <v>21</v>
      </c>
      <c r="C50" s="57">
        <v>2</v>
      </c>
      <c r="D50" s="58">
        <v>0.6</v>
      </c>
      <c r="E50" s="43"/>
      <c r="F50" s="43" t="s">
        <v>268</v>
      </c>
    </row>
    <row r="51" spans="2:6" x14ac:dyDescent="0.3">
      <c r="B51" s="60" t="s">
        <v>269</v>
      </c>
      <c r="C51" s="59">
        <v>3</v>
      </c>
      <c r="D51" s="18">
        <v>0.4</v>
      </c>
      <c r="E51" s="19"/>
      <c r="F51" s="19" t="s">
        <v>270</v>
      </c>
    </row>
    <row r="52" spans="2:6" x14ac:dyDescent="0.3">
      <c r="B52" s="60" t="s">
        <v>271</v>
      </c>
      <c r="C52" s="59">
        <v>3</v>
      </c>
      <c r="D52" s="18">
        <v>0.4</v>
      </c>
      <c r="E52" s="19"/>
      <c r="F52" s="19" t="s">
        <v>272</v>
      </c>
    </row>
    <row r="53" spans="2:6" x14ac:dyDescent="0.3">
      <c r="B53" s="60" t="s">
        <v>28</v>
      </c>
      <c r="C53" s="59">
        <v>3</v>
      </c>
      <c r="D53" s="18">
        <v>0.9</v>
      </c>
      <c r="E53" s="19"/>
      <c r="F53" s="19" t="s">
        <v>273</v>
      </c>
    </row>
    <row r="54" spans="2:6" x14ac:dyDescent="0.3">
      <c r="B54" s="60" t="s">
        <v>274</v>
      </c>
      <c r="C54" s="59">
        <v>3</v>
      </c>
      <c r="D54" s="18">
        <v>0.4</v>
      </c>
      <c r="E54" s="19"/>
      <c r="F54" s="19" t="s">
        <v>275</v>
      </c>
    </row>
    <row r="55" spans="2:6" ht="14.55" x14ac:dyDescent="0.3">
      <c r="B55" s="43" t="s">
        <v>354</v>
      </c>
      <c r="C55" s="57">
        <v>-2</v>
      </c>
      <c r="D55" s="58">
        <v>0.4</v>
      </c>
      <c r="E55" s="43"/>
      <c r="F55" s="43" t="s">
        <v>140</v>
      </c>
    </row>
    <row r="56" spans="2:6" x14ac:dyDescent="0.3">
      <c r="B56" s="43" t="s">
        <v>95</v>
      </c>
      <c r="C56" s="57">
        <v>1</v>
      </c>
      <c r="D56" s="58">
        <v>0.25</v>
      </c>
      <c r="E56" s="43"/>
      <c r="F56" s="43" t="s">
        <v>141</v>
      </c>
    </row>
    <row r="57" spans="2:6" x14ac:dyDescent="0.3">
      <c r="B57" s="43" t="s">
        <v>27</v>
      </c>
      <c r="C57" s="57">
        <v>2</v>
      </c>
      <c r="D57" s="58">
        <v>0.6</v>
      </c>
      <c r="E57" s="43"/>
      <c r="F57" s="43" t="s">
        <v>276</v>
      </c>
    </row>
    <row r="58" spans="2:6" x14ac:dyDescent="0.3">
      <c r="B58" s="43" t="s">
        <v>6</v>
      </c>
      <c r="C58" s="57">
        <v>-1</v>
      </c>
      <c r="D58" s="58">
        <v>0.35</v>
      </c>
      <c r="E58" s="43"/>
      <c r="F58" s="43" t="s">
        <v>142</v>
      </c>
    </row>
    <row r="59" spans="2:6" x14ac:dyDescent="0.3">
      <c r="B59" s="43" t="s">
        <v>285</v>
      </c>
      <c r="C59" s="57">
        <v>2</v>
      </c>
      <c r="D59" s="58">
        <v>0.6</v>
      </c>
      <c r="E59" s="43"/>
      <c r="F59" s="43" t="s">
        <v>143</v>
      </c>
    </row>
    <row r="60" spans="2:6" x14ac:dyDescent="0.3">
      <c r="B60" s="43" t="s">
        <v>286</v>
      </c>
      <c r="C60" s="57">
        <v>3</v>
      </c>
      <c r="D60" s="58">
        <v>0.9</v>
      </c>
      <c r="E60" s="43"/>
      <c r="F60" s="43" t="s">
        <v>144</v>
      </c>
    </row>
    <row r="61" spans="2:6" ht="14.55" x14ac:dyDescent="0.3">
      <c r="B61" s="43" t="s">
        <v>568</v>
      </c>
      <c r="C61" s="57">
        <v>-3</v>
      </c>
      <c r="D61" s="58">
        <v>0.4</v>
      </c>
      <c r="E61" s="43"/>
      <c r="F61" s="43" t="s">
        <v>145</v>
      </c>
    </row>
    <row r="62" spans="2:6" ht="14.55" x14ac:dyDescent="0.3">
      <c r="B62" s="43" t="s">
        <v>568</v>
      </c>
      <c r="C62" s="57">
        <v>-4</v>
      </c>
      <c r="D62" s="58">
        <v>0.5</v>
      </c>
      <c r="E62" s="43"/>
      <c r="F62" s="43" t="s">
        <v>146</v>
      </c>
    </row>
    <row r="63" spans="2:6" x14ac:dyDescent="0.3">
      <c r="B63" s="43" t="s">
        <v>4</v>
      </c>
      <c r="C63" s="57">
        <v>1</v>
      </c>
      <c r="D63" s="58">
        <v>0.9</v>
      </c>
      <c r="E63" s="43"/>
      <c r="F63" s="43" t="s">
        <v>147</v>
      </c>
    </row>
    <row r="64" spans="2:6" ht="14.55" x14ac:dyDescent="0.3">
      <c r="B64" s="43" t="s">
        <v>569</v>
      </c>
      <c r="C64" s="57">
        <v>1</v>
      </c>
      <c r="D64" s="58">
        <v>0.9</v>
      </c>
      <c r="E64" s="43"/>
      <c r="F64" s="43" t="s">
        <v>148</v>
      </c>
    </row>
    <row r="65" spans="2:6" x14ac:dyDescent="0.3">
      <c r="B65" s="43" t="s">
        <v>287</v>
      </c>
      <c r="C65" s="57">
        <v>2</v>
      </c>
      <c r="D65" s="58">
        <v>0.5</v>
      </c>
      <c r="E65" s="43"/>
      <c r="F65" s="43" t="s">
        <v>149</v>
      </c>
    </row>
    <row r="66" spans="2:6" ht="14.55" x14ac:dyDescent="0.3">
      <c r="B66" s="39" t="s">
        <v>288</v>
      </c>
      <c r="C66" s="57">
        <v>2</v>
      </c>
      <c r="D66" s="58">
        <v>0.4</v>
      </c>
      <c r="E66" s="43" t="s">
        <v>570</v>
      </c>
      <c r="F66" s="43" t="s">
        <v>150</v>
      </c>
    </row>
    <row r="67" spans="2:6" x14ac:dyDescent="0.3">
      <c r="B67" s="43" t="s">
        <v>9</v>
      </c>
      <c r="C67" s="57">
        <v>-1</v>
      </c>
      <c r="D67" s="58">
        <v>0.3</v>
      </c>
      <c r="E67" s="43"/>
      <c r="F67" s="43" t="s">
        <v>151</v>
      </c>
    </row>
    <row r="68" spans="2:6" ht="14.55" x14ac:dyDescent="0.3">
      <c r="B68" s="43" t="s">
        <v>383</v>
      </c>
      <c r="C68" s="57">
        <v>-1</v>
      </c>
      <c r="D68" s="58">
        <v>0.4</v>
      </c>
      <c r="E68" s="43"/>
      <c r="F68" s="43" t="s">
        <v>152</v>
      </c>
    </row>
    <row r="69" spans="2:6" ht="14.55" x14ac:dyDescent="0.3">
      <c r="B69" s="43" t="s">
        <v>463</v>
      </c>
      <c r="C69" s="57">
        <v>-1</v>
      </c>
      <c r="D69" s="58">
        <v>0.35</v>
      </c>
      <c r="E69" s="43"/>
      <c r="F69" s="43" t="s">
        <v>153</v>
      </c>
    </row>
    <row r="70" spans="2:6" x14ac:dyDescent="0.3">
      <c r="B70" s="43" t="s">
        <v>85</v>
      </c>
      <c r="C70" s="57">
        <v>3</v>
      </c>
      <c r="D70" s="58">
        <v>0.9</v>
      </c>
      <c r="E70" s="43"/>
      <c r="F70" s="43" t="s">
        <v>154</v>
      </c>
    </row>
    <row r="71" spans="2:6" x14ac:dyDescent="0.3">
      <c r="B71" s="43" t="s">
        <v>1</v>
      </c>
      <c r="C71" s="57">
        <v>1</v>
      </c>
      <c r="D71" s="58">
        <v>0.3</v>
      </c>
      <c r="E71" s="43"/>
      <c r="F71" s="43" t="s">
        <v>155</v>
      </c>
    </row>
    <row r="72" spans="2:6" x14ac:dyDescent="0.3">
      <c r="B72" s="43" t="s">
        <v>15</v>
      </c>
      <c r="C72" s="57">
        <v>3</v>
      </c>
      <c r="D72" s="58">
        <v>0.9</v>
      </c>
      <c r="E72" s="43"/>
      <c r="F72" s="43" t="s">
        <v>156</v>
      </c>
    </row>
    <row r="73" spans="2:6" x14ac:dyDescent="0.3">
      <c r="B73" s="43" t="s">
        <v>3</v>
      </c>
      <c r="C73" s="57">
        <v>1</v>
      </c>
      <c r="D73" s="58">
        <v>0.6</v>
      </c>
      <c r="E73" s="43"/>
      <c r="F73" s="43" t="s">
        <v>157</v>
      </c>
    </row>
    <row r="74" spans="2:6" x14ac:dyDescent="0.3">
      <c r="B74" s="43" t="s">
        <v>5</v>
      </c>
      <c r="C74" s="57">
        <v>2</v>
      </c>
      <c r="D74" s="58">
        <v>0.8</v>
      </c>
      <c r="E74" s="43"/>
      <c r="F74" s="43" t="s">
        <v>158</v>
      </c>
    </row>
    <row r="75" spans="2:6" x14ac:dyDescent="0.3">
      <c r="B75" s="43" t="s">
        <v>32</v>
      </c>
      <c r="C75" s="57">
        <v>2</v>
      </c>
      <c r="D75" s="58">
        <v>0.6</v>
      </c>
      <c r="E75" s="43"/>
      <c r="F75" s="43" t="s">
        <v>278</v>
      </c>
    </row>
    <row r="76" spans="2:6" ht="14.55" x14ac:dyDescent="0.3">
      <c r="B76" s="43" t="s">
        <v>571</v>
      </c>
      <c r="C76" s="57">
        <v>-1</v>
      </c>
      <c r="D76" s="58">
        <v>0.35</v>
      </c>
      <c r="E76" s="43"/>
      <c r="F76" s="43" t="s">
        <v>159</v>
      </c>
    </row>
    <row r="77" spans="2:6" ht="14.55" x14ac:dyDescent="0.3">
      <c r="B77" s="43" t="s">
        <v>572</v>
      </c>
      <c r="C77" s="57">
        <v>-2</v>
      </c>
      <c r="D77" s="58">
        <v>0.45</v>
      </c>
      <c r="E77" s="43"/>
      <c r="F77" s="43" t="s">
        <v>160</v>
      </c>
    </row>
    <row r="78" spans="2:6" ht="14.55" x14ac:dyDescent="0.3">
      <c r="B78" s="43" t="s">
        <v>573</v>
      </c>
      <c r="C78" s="57">
        <v>1</v>
      </c>
      <c r="D78" s="58">
        <v>0.25</v>
      </c>
      <c r="E78" s="43"/>
      <c r="F78" s="43" t="s">
        <v>161</v>
      </c>
    </row>
    <row r="79" spans="2:6" ht="14.55" x14ac:dyDescent="0.3">
      <c r="B79" s="43" t="s">
        <v>574</v>
      </c>
      <c r="C79" s="57">
        <v>1</v>
      </c>
      <c r="D79" s="58">
        <v>0.35</v>
      </c>
      <c r="E79" s="43" t="s">
        <v>575</v>
      </c>
      <c r="F79" s="43" t="s">
        <v>162</v>
      </c>
    </row>
    <row r="80" spans="2:6" ht="14.55" x14ac:dyDescent="0.3">
      <c r="B80" s="43" t="s">
        <v>576</v>
      </c>
      <c r="C80" s="57">
        <v>1</v>
      </c>
      <c r="D80" s="58">
        <v>0.35</v>
      </c>
      <c r="E80" s="43" t="s">
        <v>577</v>
      </c>
      <c r="F80" s="43" t="s">
        <v>163</v>
      </c>
    </row>
    <row r="81" spans="2:6" ht="14.55" x14ac:dyDescent="0.3">
      <c r="B81" s="43" t="s">
        <v>576</v>
      </c>
      <c r="C81" s="57">
        <v>1</v>
      </c>
      <c r="D81" s="58">
        <v>0.4</v>
      </c>
      <c r="E81" s="43" t="s">
        <v>578</v>
      </c>
      <c r="F81" s="43" t="s">
        <v>164</v>
      </c>
    </row>
    <row r="82" spans="2:6" ht="14.55" x14ac:dyDescent="0.3">
      <c r="B82" s="43" t="s">
        <v>579</v>
      </c>
      <c r="C82" s="57">
        <v>1</v>
      </c>
      <c r="D82" s="58">
        <v>0.4</v>
      </c>
      <c r="E82" s="43" t="s">
        <v>580</v>
      </c>
      <c r="F82" s="43" t="s">
        <v>165</v>
      </c>
    </row>
    <row r="83" spans="2:6" ht="14.55" x14ac:dyDescent="0.3">
      <c r="B83" s="43" t="s">
        <v>579</v>
      </c>
      <c r="C83" s="57">
        <v>1</v>
      </c>
      <c r="D83" s="58">
        <v>0.5</v>
      </c>
      <c r="E83" s="43" t="s">
        <v>581</v>
      </c>
      <c r="F83" s="43" t="s">
        <v>166</v>
      </c>
    </row>
    <row r="84" spans="2:6" ht="14.55" x14ac:dyDescent="0.3">
      <c r="B84" s="43" t="s">
        <v>582</v>
      </c>
      <c r="C84" s="57">
        <v>1</v>
      </c>
      <c r="D84" s="58">
        <v>0.45</v>
      </c>
      <c r="E84" s="43" t="s">
        <v>583</v>
      </c>
      <c r="F84" s="43" t="s">
        <v>167</v>
      </c>
    </row>
    <row r="85" spans="2:6" ht="14.55" x14ac:dyDescent="0.3">
      <c r="B85" s="43" t="s">
        <v>582</v>
      </c>
      <c r="C85" s="57">
        <v>1</v>
      </c>
      <c r="D85" s="58">
        <v>0.45</v>
      </c>
      <c r="E85" s="43" t="s">
        <v>584</v>
      </c>
      <c r="F85" s="43" t="s">
        <v>168</v>
      </c>
    </row>
    <row r="86" spans="2:6" ht="14.55" x14ac:dyDescent="0.3">
      <c r="B86" s="43" t="s">
        <v>585</v>
      </c>
      <c r="C86" s="57">
        <v>1</v>
      </c>
      <c r="D86" s="58">
        <v>0.5</v>
      </c>
      <c r="E86" s="43" t="s">
        <v>586</v>
      </c>
      <c r="F86" s="43" t="s">
        <v>169</v>
      </c>
    </row>
    <row r="87" spans="2:6" ht="14.55" x14ac:dyDescent="0.3">
      <c r="B87" s="43" t="s">
        <v>585</v>
      </c>
      <c r="C87" s="57">
        <v>1</v>
      </c>
      <c r="D87" s="58">
        <v>0.6</v>
      </c>
      <c r="E87" s="43" t="s">
        <v>587</v>
      </c>
      <c r="F87" s="43" t="s">
        <v>170</v>
      </c>
    </row>
    <row r="88" spans="2:6" ht="14.55" x14ac:dyDescent="0.3">
      <c r="B88" s="43" t="s">
        <v>588</v>
      </c>
      <c r="C88" s="57">
        <v>1</v>
      </c>
      <c r="D88" s="58">
        <v>0.6</v>
      </c>
      <c r="E88" s="43" t="s">
        <v>589</v>
      </c>
      <c r="F88" s="43" t="s">
        <v>171</v>
      </c>
    </row>
    <row r="89" spans="2:6" ht="14.55" x14ac:dyDescent="0.3">
      <c r="B89" s="43" t="s">
        <v>590</v>
      </c>
      <c r="C89" s="57">
        <v>1</v>
      </c>
      <c r="D89" s="58">
        <v>0.8</v>
      </c>
      <c r="E89" s="43" t="s">
        <v>591</v>
      </c>
      <c r="F89" s="43" t="s">
        <v>172</v>
      </c>
    </row>
    <row r="90" spans="2:6" ht="14.55" x14ac:dyDescent="0.3">
      <c r="B90" s="43" t="s">
        <v>592</v>
      </c>
      <c r="C90" s="57">
        <v>1</v>
      </c>
      <c r="D90" s="58">
        <v>0.8</v>
      </c>
      <c r="E90" s="43" t="s">
        <v>593</v>
      </c>
      <c r="F90" s="43" t="s">
        <v>173</v>
      </c>
    </row>
    <row r="91" spans="2:6" ht="14.55" x14ac:dyDescent="0.3">
      <c r="B91" s="43" t="s">
        <v>594</v>
      </c>
      <c r="C91" s="57">
        <v>1</v>
      </c>
      <c r="D91" s="58">
        <v>0.4</v>
      </c>
      <c r="E91" s="43" t="s">
        <v>595</v>
      </c>
      <c r="F91" s="43" t="s">
        <v>174</v>
      </c>
    </row>
    <row r="92" spans="2:6" ht="14.55" x14ac:dyDescent="0.3">
      <c r="B92" s="43" t="s">
        <v>596</v>
      </c>
      <c r="C92" s="57">
        <v>-1</v>
      </c>
      <c r="D92" s="58">
        <v>0.45</v>
      </c>
      <c r="E92" s="43" t="s">
        <v>597</v>
      </c>
      <c r="F92" s="43" t="s">
        <v>175</v>
      </c>
    </row>
    <row r="93" spans="2:6" x14ac:dyDescent="0.3">
      <c r="B93" s="43" t="s">
        <v>176</v>
      </c>
      <c r="C93" s="57">
        <v>-1</v>
      </c>
      <c r="D93" s="58">
        <v>0.35</v>
      </c>
      <c r="E93" s="43"/>
      <c r="F93" s="43" t="s">
        <v>177</v>
      </c>
    </row>
    <row r="94" spans="2:6" ht="14.55" x14ac:dyDescent="0.3">
      <c r="B94" s="43" t="s">
        <v>598</v>
      </c>
      <c r="C94" s="57">
        <v>-1</v>
      </c>
      <c r="D94" s="58">
        <v>0.3</v>
      </c>
      <c r="E94" s="43"/>
      <c r="F94" s="43" t="s">
        <v>178</v>
      </c>
    </row>
    <row r="95" spans="2:6" ht="14.55" x14ac:dyDescent="0.3">
      <c r="B95" s="43" t="s">
        <v>599</v>
      </c>
      <c r="C95" s="57">
        <v>-1</v>
      </c>
      <c r="D95" s="58">
        <v>0.3</v>
      </c>
      <c r="E95" s="43"/>
      <c r="F95" s="43" t="s">
        <v>179</v>
      </c>
    </row>
    <row r="96" spans="2:6" x14ac:dyDescent="0.3">
      <c r="B96" s="43" t="s">
        <v>0</v>
      </c>
      <c r="C96" s="57">
        <v>1</v>
      </c>
      <c r="D96" s="58">
        <v>0.4</v>
      </c>
      <c r="E96" s="43"/>
      <c r="F96" s="43" t="s">
        <v>180</v>
      </c>
    </row>
    <row r="97" spans="2:6" x14ac:dyDescent="0.3">
      <c r="B97" s="43" t="s">
        <v>87</v>
      </c>
      <c r="C97" s="57">
        <v>3</v>
      </c>
      <c r="D97" s="58">
        <v>0.9</v>
      </c>
      <c r="E97" s="43"/>
      <c r="F97" s="43" t="s">
        <v>181</v>
      </c>
    </row>
    <row r="98" spans="2:6" x14ac:dyDescent="0.3">
      <c r="B98" s="43" t="s">
        <v>20</v>
      </c>
      <c r="C98" s="57">
        <v>2</v>
      </c>
      <c r="D98" s="58">
        <v>0.6</v>
      </c>
      <c r="E98" s="43"/>
      <c r="F98" s="43" t="s">
        <v>279</v>
      </c>
    </row>
    <row r="99" spans="2:6" x14ac:dyDescent="0.3">
      <c r="B99" s="43" t="s">
        <v>17</v>
      </c>
      <c r="C99" s="57">
        <v>-1</v>
      </c>
      <c r="D99" s="58">
        <v>0.35</v>
      </c>
      <c r="E99" s="43"/>
      <c r="F99" s="43" t="s">
        <v>182</v>
      </c>
    </row>
    <row r="100" spans="2:6" ht="14.55" x14ac:dyDescent="0.3">
      <c r="B100" s="43" t="s">
        <v>348</v>
      </c>
      <c r="C100" s="57">
        <v>-3</v>
      </c>
      <c r="D100" s="58">
        <v>0.4</v>
      </c>
      <c r="E100" s="43"/>
      <c r="F100" s="43" t="s">
        <v>183</v>
      </c>
    </row>
    <row r="101" spans="2:6" ht="14.55" x14ac:dyDescent="0.3">
      <c r="B101" s="43" t="s">
        <v>376</v>
      </c>
      <c r="C101" s="57">
        <v>-2</v>
      </c>
      <c r="D101" s="58">
        <v>0.4</v>
      </c>
      <c r="E101" s="43"/>
      <c r="F101" s="43" t="s">
        <v>184</v>
      </c>
    </row>
    <row r="102" spans="2:6" ht="14.55" x14ac:dyDescent="0.3">
      <c r="B102" s="43" t="s">
        <v>600</v>
      </c>
      <c r="C102" s="57">
        <v>-1</v>
      </c>
      <c r="D102" s="58">
        <v>0.4</v>
      </c>
      <c r="E102" s="43"/>
      <c r="F102" s="43" t="s">
        <v>185</v>
      </c>
    </row>
    <row r="103" spans="2:6" x14ac:dyDescent="0.3">
      <c r="B103" s="43" t="s">
        <v>295</v>
      </c>
      <c r="C103" s="57">
        <v>2</v>
      </c>
      <c r="D103" s="58">
        <v>0.45</v>
      </c>
      <c r="E103" s="43"/>
      <c r="F103" s="43" t="s">
        <v>311</v>
      </c>
    </row>
    <row r="104" spans="2:6" x14ac:dyDescent="0.3">
      <c r="B104" s="43" t="s">
        <v>88</v>
      </c>
      <c r="C104" s="57">
        <v>3</v>
      </c>
      <c r="D104" s="58">
        <v>0.9</v>
      </c>
      <c r="E104" s="43"/>
      <c r="F104" s="43" t="s">
        <v>186</v>
      </c>
    </row>
    <row r="105" spans="2:6" x14ac:dyDescent="0.3">
      <c r="B105" s="43" t="s">
        <v>187</v>
      </c>
      <c r="C105" s="57">
        <v>2</v>
      </c>
      <c r="D105" s="58">
        <v>0.5</v>
      </c>
      <c r="E105" s="43"/>
      <c r="F105" s="43" t="s">
        <v>188</v>
      </c>
    </row>
    <row r="106" spans="2:6" x14ac:dyDescent="0.3">
      <c r="B106" s="43" t="s">
        <v>2</v>
      </c>
      <c r="C106" s="57">
        <v>1</v>
      </c>
      <c r="D106" s="58">
        <v>0.25</v>
      </c>
      <c r="E106" s="43"/>
      <c r="F106" s="43" t="s">
        <v>189</v>
      </c>
    </row>
    <row r="107" spans="2:6" x14ac:dyDescent="0.3">
      <c r="B107" s="43" t="s">
        <v>13</v>
      </c>
      <c r="C107" s="57">
        <v>-2</v>
      </c>
      <c r="D107" s="58">
        <v>0.5</v>
      </c>
      <c r="E107" s="43"/>
      <c r="F107" s="43" t="s">
        <v>190</v>
      </c>
    </row>
    <row r="108" spans="2:6" x14ac:dyDescent="0.3">
      <c r="B108" s="43" t="s">
        <v>24</v>
      </c>
      <c r="C108" s="57">
        <v>-1</v>
      </c>
      <c r="D108" s="58">
        <v>0.35</v>
      </c>
      <c r="E108" s="43" t="s">
        <v>191</v>
      </c>
      <c r="F108" s="43" t="s">
        <v>192</v>
      </c>
    </row>
    <row r="109" spans="2:6" x14ac:dyDescent="0.3">
      <c r="B109" s="43" t="s">
        <v>25</v>
      </c>
      <c r="C109" s="57">
        <v>-1</v>
      </c>
      <c r="D109" s="58">
        <v>0.35</v>
      </c>
      <c r="E109" s="43"/>
      <c r="F109" s="43" t="s">
        <v>193</v>
      </c>
    </row>
    <row r="110" spans="2:6" ht="14.55" x14ac:dyDescent="0.3">
      <c r="B110" s="43" t="s">
        <v>601</v>
      </c>
      <c r="C110" s="57">
        <v>-2</v>
      </c>
      <c r="D110" s="58">
        <v>0.45</v>
      </c>
      <c r="E110" s="43"/>
      <c r="F110" s="43" t="s">
        <v>194</v>
      </c>
    </row>
    <row r="111" spans="2:6" ht="14.55" x14ac:dyDescent="0.3">
      <c r="B111" s="43" t="s">
        <v>602</v>
      </c>
      <c r="C111" s="57">
        <v>-1</v>
      </c>
      <c r="D111" s="58">
        <v>0.4</v>
      </c>
      <c r="E111" s="43" t="s">
        <v>195</v>
      </c>
      <c r="F111" s="43" t="s">
        <v>196</v>
      </c>
    </row>
    <row r="112" spans="2:6" ht="14.55" x14ac:dyDescent="0.3">
      <c r="B112" s="43" t="s">
        <v>362</v>
      </c>
      <c r="C112" s="57">
        <v>-2</v>
      </c>
      <c r="D112" s="58">
        <v>0.4</v>
      </c>
      <c r="E112" s="43"/>
      <c r="F112" s="43" t="s">
        <v>197</v>
      </c>
    </row>
    <row r="113" spans="2:6" ht="14.55" x14ac:dyDescent="0.3">
      <c r="B113" s="43" t="s">
        <v>603</v>
      </c>
      <c r="C113" s="57">
        <v>-2</v>
      </c>
      <c r="D113" s="58">
        <v>0.4</v>
      </c>
      <c r="E113" s="43"/>
      <c r="F113" s="43" t="s">
        <v>198</v>
      </c>
    </row>
    <row r="114" spans="2:6" ht="14.55" x14ac:dyDescent="0.3">
      <c r="B114" s="43" t="s">
        <v>604</v>
      </c>
      <c r="C114" s="57">
        <v>-2</v>
      </c>
      <c r="D114" s="58">
        <v>0.5</v>
      </c>
      <c r="E114" s="43"/>
      <c r="F114" s="43" t="s">
        <v>199</v>
      </c>
    </row>
    <row r="115" spans="2:6" ht="14.55" x14ac:dyDescent="0.3">
      <c r="B115" s="43" t="s">
        <v>605</v>
      </c>
      <c r="C115" s="57">
        <v>-2</v>
      </c>
      <c r="D115" s="58">
        <v>0.4</v>
      </c>
      <c r="E115" s="43"/>
      <c r="F115" s="43" t="s">
        <v>200</v>
      </c>
    </row>
    <row r="116" spans="2:6" ht="14.55" x14ac:dyDescent="0.3">
      <c r="B116" s="43" t="s">
        <v>606</v>
      </c>
      <c r="C116" s="57">
        <v>-2</v>
      </c>
      <c r="D116" s="58">
        <v>0.4</v>
      </c>
      <c r="E116" s="43"/>
      <c r="F116" s="43" t="s">
        <v>201</v>
      </c>
    </row>
    <row r="117" spans="2:6" x14ac:dyDescent="0.3">
      <c r="B117" s="43" t="s">
        <v>89</v>
      </c>
      <c r="C117" s="57">
        <v>3</v>
      </c>
      <c r="D117" s="58">
        <v>0.9</v>
      </c>
      <c r="E117" s="43"/>
      <c r="F117" s="43" t="s">
        <v>202</v>
      </c>
    </row>
    <row r="118" spans="2:6" ht="14.55" x14ac:dyDescent="0.3">
      <c r="B118" s="43" t="s">
        <v>607</v>
      </c>
      <c r="C118" s="57">
        <v>-2</v>
      </c>
      <c r="D118" s="58">
        <v>0.4</v>
      </c>
      <c r="E118" s="43"/>
      <c r="F118" s="43" t="s">
        <v>203</v>
      </c>
    </row>
    <row r="119" spans="2:6" x14ac:dyDescent="0.3">
      <c r="B119" s="43" t="s">
        <v>90</v>
      </c>
      <c r="C119" s="57">
        <v>3</v>
      </c>
      <c r="D119" s="58">
        <v>0.9</v>
      </c>
      <c r="E119" s="43"/>
      <c r="F119" s="43" t="s">
        <v>204</v>
      </c>
    </row>
    <row r="120" spans="2:6" x14ac:dyDescent="0.3">
      <c r="B120" s="43" t="s">
        <v>291</v>
      </c>
      <c r="C120" s="57">
        <v>2</v>
      </c>
      <c r="D120" s="58">
        <v>0.6</v>
      </c>
      <c r="E120" s="43"/>
      <c r="F120" s="43" t="s">
        <v>205</v>
      </c>
    </row>
    <row r="121" spans="2:6" x14ac:dyDescent="0.3">
      <c r="B121" s="43" t="s">
        <v>292</v>
      </c>
      <c r="C121" s="57">
        <v>4</v>
      </c>
      <c r="D121" s="58">
        <v>1.1000000000000001</v>
      </c>
      <c r="E121" s="43"/>
      <c r="F121" s="43" t="s">
        <v>206</v>
      </c>
    </row>
    <row r="122" spans="2:6" x14ac:dyDescent="0.3">
      <c r="B122" s="43" t="s">
        <v>11</v>
      </c>
      <c r="C122" s="57">
        <v>2</v>
      </c>
      <c r="D122" s="58">
        <v>0.5</v>
      </c>
      <c r="E122" s="43"/>
      <c r="F122" s="43" t="s">
        <v>207</v>
      </c>
    </row>
    <row r="123" spans="2:6" x14ac:dyDescent="0.3">
      <c r="B123" s="43" t="s">
        <v>31</v>
      </c>
      <c r="C123" s="57">
        <v>4</v>
      </c>
      <c r="D123" s="58">
        <v>1.1000000000000001</v>
      </c>
      <c r="E123" s="43"/>
      <c r="F123" s="43" t="s">
        <v>317</v>
      </c>
    </row>
    <row r="124" spans="2:6" x14ac:dyDescent="0.3">
      <c r="B124" s="43" t="s">
        <v>289</v>
      </c>
      <c r="C124" s="57">
        <v>1</v>
      </c>
      <c r="D124" s="58">
        <v>0.25</v>
      </c>
      <c r="E124" s="43"/>
      <c r="F124" s="43" t="s">
        <v>314</v>
      </c>
    </row>
    <row r="125" spans="2:6" ht="14.55" x14ac:dyDescent="0.3">
      <c r="B125" s="43" t="s">
        <v>608</v>
      </c>
      <c r="C125" s="57">
        <v>-2</v>
      </c>
      <c r="D125" s="58">
        <v>0.5</v>
      </c>
      <c r="E125" s="43"/>
      <c r="F125" s="43" t="s">
        <v>208</v>
      </c>
    </row>
    <row r="126" spans="2:6" x14ac:dyDescent="0.3">
      <c r="B126" s="43" t="s">
        <v>92</v>
      </c>
      <c r="C126" s="57">
        <v>3</v>
      </c>
      <c r="D126" s="58">
        <v>0.9</v>
      </c>
      <c r="E126" s="43"/>
      <c r="F126" s="43" t="s">
        <v>209</v>
      </c>
    </row>
    <row r="127" spans="2:6" x14ac:dyDescent="0.3">
      <c r="B127" s="43" t="s">
        <v>29</v>
      </c>
      <c r="C127" s="57">
        <v>2</v>
      </c>
      <c r="D127" s="58">
        <v>0.6</v>
      </c>
      <c r="E127" s="43"/>
      <c r="F127" s="43" t="s">
        <v>315</v>
      </c>
    </row>
    <row r="128" spans="2:6" x14ac:dyDescent="0.3">
      <c r="B128" s="43" t="s">
        <v>30</v>
      </c>
      <c r="C128" s="57">
        <v>4</v>
      </c>
      <c r="D128" s="58">
        <v>1.1000000000000001</v>
      </c>
      <c r="E128" s="43"/>
      <c r="F128" s="43" t="s">
        <v>316</v>
      </c>
    </row>
  </sheetData>
  <phoneticPr fontId="0" type="noConversion"/>
  <pageMargins left="0.5" right="0.5" top="0.5" bottom="0.5" header="0.5" footer="0.5"/>
  <pageSetup orientation="landscape" r:id="rId1"/>
  <headerFooter alignWithMargins="0">
    <oddFooter>&amp;L&amp;F&amp;CCopyright by Brian M. Tissue&amp;Rhttp://www.chem.vt.edu/chem-ed/a-text/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notes</vt:lpstr>
      <vt:lpstr>calculation</vt:lpstr>
      <vt:lpstr>Ksp lookup table</vt:lpstr>
      <vt:lpstr>ion size factors</vt:lpstr>
      <vt:lpstr>Precipitates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intrinsic solubility</dc:title>
  <dc:subject>analytical chemistry</dc:subject>
  <dc:creator>Brian Tissue</dc:creator>
  <cp:lastModifiedBy>Brian Tissue</cp:lastModifiedBy>
  <cp:lastPrinted>2009-05-19T19:41:17Z</cp:lastPrinted>
  <dcterms:created xsi:type="dcterms:W3CDTF">2000-12-18T01:05:10Z</dcterms:created>
  <dcterms:modified xsi:type="dcterms:W3CDTF">2015-06-25T16:31:57Z</dcterms:modified>
</cp:coreProperties>
</file>