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4" yWindow="140" windowWidth="11305" windowHeight="6695"/>
  </bookViews>
  <sheets>
    <sheet name="notes" sheetId="4" r:id="rId1"/>
    <sheet name="calculation" sheetId="1" r:id="rId2"/>
    <sheet name="ion size lookup table" sheetId="3" r:id="rId3"/>
  </sheets>
  <calcPr calcId="145621"/>
</workbook>
</file>

<file path=xl/calcChain.xml><?xml version="1.0" encoding="utf-8"?>
<calcChain xmlns="http://schemas.openxmlformats.org/spreadsheetml/2006/main">
  <c r="B2" i="4" l="1"/>
  <c r="L19" i="1"/>
  <c r="L20" i="1"/>
  <c r="L21" i="1"/>
  <c r="L22" i="1"/>
  <c r="L23" i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H20" i="1"/>
  <c r="H21" i="1"/>
  <c r="H22" i="1"/>
  <c r="H23" i="1"/>
  <c r="H12" i="1"/>
  <c r="I12" i="1" s="1"/>
  <c r="E13" i="1"/>
  <c r="E14" i="1"/>
  <c r="E15" i="1"/>
  <c r="E16" i="1"/>
  <c r="E17" i="1"/>
  <c r="E18" i="1"/>
  <c r="E19" i="1"/>
  <c r="E20" i="1"/>
  <c r="E21" i="1"/>
  <c r="E22" i="1"/>
  <c r="E23" i="1"/>
  <c r="E12" i="1"/>
  <c r="F13" i="1"/>
  <c r="F14" i="1"/>
  <c r="F15" i="1"/>
  <c r="F16" i="1"/>
  <c r="F17" i="1"/>
  <c r="F18" i="1"/>
  <c r="F19" i="1"/>
  <c r="F20" i="1"/>
  <c r="F21" i="1"/>
  <c r="F22" i="1"/>
  <c r="F23" i="1"/>
  <c r="F12" i="1"/>
  <c r="I20" i="1"/>
  <c r="I21" i="1"/>
  <c r="I22" i="1"/>
  <c r="I23" i="1"/>
  <c r="G15" i="1"/>
  <c r="G16" i="1"/>
  <c r="G17" i="1"/>
  <c r="G18" i="1"/>
  <c r="G13" i="1"/>
  <c r="G14" i="1"/>
  <c r="G12" i="1"/>
  <c r="G23" i="1"/>
  <c r="G22" i="1"/>
  <c r="G21" i="1"/>
  <c r="G20" i="1"/>
  <c r="G19" i="1"/>
  <c r="K23" i="1"/>
  <c r="K22" i="1"/>
  <c r="K21" i="1"/>
  <c r="K20" i="1"/>
  <c r="I19" i="1"/>
  <c r="K19" i="1"/>
  <c r="D26" i="1" l="1"/>
  <c r="L12" i="1" l="1"/>
  <c r="K15" i="1"/>
  <c r="K13" i="1"/>
  <c r="L18" i="1"/>
  <c r="K16" i="1"/>
  <c r="L15" i="1"/>
  <c r="K17" i="1"/>
  <c r="L14" i="1"/>
  <c r="K12" i="1"/>
  <c r="L16" i="1"/>
  <c r="K18" i="1"/>
  <c r="K14" i="1"/>
  <c r="L13" i="1"/>
  <c r="L17" i="1"/>
</calcChain>
</file>

<file path=xl/sharedStrings.xml><?xml version="1.0" encoding="utf-8"?>
<sst xmlns="http://schemas.openxmlformats.org/spreadsheetml/2006/main" count="360" uniqueCount="341">
  <si>
    <t>Na</t>
  </si>
  <si>
    <t>K</t>
  </si>
  <si>
    <t>Rb</t>
  </si>
  <si>
    <t>Li</t>
  </si>
  <si>
    <t>H</t>
  </si>
  <si>
    <t>Mg</t>
  </si>
  <si>
    <t>F</t>
  </si>
  <si>
    <t>Cl</t>
  </si>
  <si>
    <t>Br</t>
  </si>
  <si>
    <t>I</t>
  </si>
  <si>
    <t>Ca</t>
  </si>
  <si>
    <t>Sr</t>
  </si>
  <si>
    <t>Ba</t>
  </si>
  <si>
    <t>S</t>
  </si>
  <si>
    <t>Al</t>
  </si>
  <si>
    <t>La</t>
  </si>
  <si>
    <t>Ion</t>
  </si>
  <si>
    <t>Conc. (M)</t>
  </si>
  <si>
    <t>OH</t>
  </si>
  <si>
    <t>Ionic Strength</t>
  </si>
  <si>
    <t>Ionic Strength and Activity Coefficients</t>
  </si>
  <si>
    <t>Ag</t>
  </si>
  <si>
    <t>CN</t>
  </si>
  <si>
    <t>z²</t>
  </si>
  <si>
    <t>Activity Coefficient</t>
  </si>
  <si>
    <t>Ni</t>
  </si>
  <si>
    <t>Co</t>
  </si>
  <si>
    <t>Be</t>
  </si>
  <si>
    <t>HCOO</t>
  </si>
  <si>
    <t>HS</t>
  </si>
  <si>
    <t>SCN</t>
  </si>
  <si>
    <t>Cd</t>
  </si>
  <si>
    <t>Cu</t>
  </si>
  <si>
    <t>Cr</t>
  </si>
  <si>
    <t>Zn</t>
  </si>
  <si>
    <t>Zr</t>
  </si>
  <si>
    <t>Th</t>
  </si>
  <si>
    <t>Mn</t>
  </si>
  <si>
    <t>z</t>
  </si>
  <si>
    <t>d</t>
  </si>
  <si>
    <t>Common Name</t>
  </si>
  <si>
    <t>aluminum ion</t>
  </si>
  <si>
    <t>dihydrogen arsenate ion</t>
  </si>
  <si>
    <t>barium ion</t>
  </si>
  <si>
    <t>beryllium ion</t>
  </si>
  <si>
    <t>bromide ion</t>
  </si>
  <si>
    <t>bromate ion</t>
  </si>
  <si>
    <t>carbonate ion</t>
  </si>
  <si>
    <t>hydrogen carbonate ion</t>
  </si>
  <si>
    <t>formate ion</t>
  </si>
  <si>
    <t>oxalate ion</t>
  </si>
  <si>
    <t>acetate ion</t>
  </si>
  <si>
    <t>chloroacetate ion</t>
  </si>
  <si>
    <t>dichloroacetate ion</t>
  </si>
  <si>
    <t>triichloroacetate ion</t>
  </si>
  <si>
    <t>malonate ion</t>
  </si>
  <si>
    <t>vinylacetate ion</t>
  </si>
  <si>
    <t>succinate ion</t>
  </si>
  <si>
    <t>tartrate ion</t>
  </si>
  <si>
    <t>pentanedioate ion</t>
  </si>
  <si>
    <t>citrate ion</t>
  </si>
  <si>
    <t>hydrogen citrate ion</t>
  </si>
  <si>
    <t>dihydrogen citrate ion</t>
  </si>
  <si>
    <t>hexanedioate ion</t>
  </si>
  <si>
    <t>picrate ion</t>
  </si>
  <si>
    <t>heptanedioate ion</t>
  </si>
  <si>
    <t>chlorobenzoate ion</t>
  </si>
  <si>
    <t>benzoate ion</t>
  </si>
  <si>
    <t>hydroxybenzoate ion</t>
  </si>
  <si>
    <t>phthalate ion</t>
  </si>
  <si>
    <t>phenylacetate ion</t>
  </si>
  <si>
    <t>methoxybenzoate ion</t>
  </si>
  <si>
    <t>octanedioate ion</t>
  </si>
  <si>
    <t>diphenylacetate ion</t>
  </si>
  <si>
    <t>calcium ion</t>
  </si>
  <si>
    <t>cadmium chloride ion</t>
  </si>
  <si>
    <t>cerium(III) ion</t>
  </si>
  <si>
    <t>cerium(IV) ion</t>
  </si>
  <si>
    <t>chloride ion</t>
  </si>
  <si>
    <t>chlorite ion</t>
  </si>
  <si>
    <t>chlorate ion</t>
  </si>
  <si>
    <t>perchlorate ion</t>
  </si>
  <si>
    <t>cyanide ion</t>
  </si>
  <si>
    <t>chromate ion</t>
  </si>
  <si>
    <t>cesium ion</t>
  </si>
  <si>
    <t>fluoride ion</t>
  </si>
  <si>
    <t>iron(II) ion</t>
  </si>
  <si>
    <t>iron(III) ion</t>
  </si>
  <si>
    <t>ferricyanide ion</t>
  </si>
  <si>
    <t>ferrocyanide ion</t>
  </si>
  <si>
    <t>hydrogen ion</t>
  </si>
  <si>
    <t>hydronium ion</t>
  </si>
  <si>
    <t>mercury(II) ion</t>
  </si>
  <si>
    <t>mercury(I) ion</t>
  </si>
  <si>
    <t>iodide ion</t>
  </si>
  <si>
    <t>iodate ion</t>
  </si>
  <si>
    <t>periodate ion</t>
  </si>
  <si>
    <t>indium ion</t>
  </si>
  <si>
    <t>potassium ion</t>
  </si>
  <si>
    <t>lanthanum ion</t>
  </si>
  <si>
    <t>lithium ion</t>
  </si>
  <si>
    <t>magnesium ion</t>
  </si>
  <si>
    <t>permanganate ion</t>
  </si>
  <si>
    <t>molybdate ion</t>
  </si>
  <si>
    <t>ammonium ion</t>
  </si>
  <si>
    <t>methyl ammonium ion</t>
  </si>
  <si>
    <t>dimethyl ammonium ion</t>
  </si>
  <si>
    <t>ethyl ammonium ion</t>
  </si>
  <si>
    <t>trimethyl ammonium ion</t>
  </si>
  <si>
    <t>propyl ammonium ion</t>
  </si>
  <si>
    <t>tetramethyl ammonium ion</t>
  </si>
  <si>
    <t>diethyl ammonium ion</t>
  </si>
  <si>
    <t>triethyl ammonium ion</t>
  </si>
  <si>
    <t>dipropyl ammonium ion</t>
  </si>
  <si>
    <t>tetraethyl ammonium ion</t>
  </si>
  <si>
    <t>tripropyl ammonium ion</t>
  </si>
  <si>
    <t>tetrapropyl ammonium ion</t>
  </si>
  <si>
    <t>glycine cation</t>
  </si>
  <si>
    <t>glycine anion</t>
  </si>
  <si>
    <t>isocyanate ion</t>
  </si>
  <si>
    <t>nitrite ion</t>
  </si>
  <si>
    <t>nitrate ion</t>
  </si>
  <si>
    <t>sodium ion</t>
  </si>
  <si>
    <t>neodymium ion</t>
  </si>
  <si>
    <t>hydroxide ion</t>
  </si>
  <si>
    <t>phosphate ion</t>
  </si>
  <si>
    <t>hydrogen phosphate ion</t>
  </si>
  <si>
    <t>dihydrogen phosphate ion</t>
  </si>
  <si>
    <t>praseodymium ion</t>
  </si>
  <si>
    <t>radium ion</t>
  </si>
  <si>
    <t>rubidium ion</t>
  </si>
  <si>
    <t>sulfide ion</t>
  </si>
  <si>
    <t>hydrogen sulfide ion</t>
  </si>
  <si>
    <t>thiocyanate ion</t>
  </si>
  <si>
    <t>sulfite ion</t>
  </si>
  <si>
    <t>hydrogen sulfite ion</t>
  </si>
  <si>
    <t>sulfate ion</t>
  </si>
  <si>
    <t>thiosulfate ion</t>
  </si>
  <si>
    <t>dithionite ion</t>
  </si>
  <si>
    <t>dithionate ion</t>
  </si>
  <si>
    <t>persulfate ion</t>
  </si>
  <si>
    <t>scandium ion</t>
  </si>
  <si>
    <t>selenate ion</t>
  </si>
  <si>
    <t>samarium ion</t>
  </si>
  <si>
    <t>tin(II) ion</t>
  </si>
  <si>
    <t>tin(IV) ion</t>
  </si>
  <si>
    <t>strontium ion</t>
  </si>
  <si>
    <t>tungstate ion</t>
  </si>
  <si>
    <t>yttrium ion</t>
  </si>
  <si>
    <t>bicarbonate ion</t>
  </si>
  <si>
    <t>CdCl</t>
  </si>
  <si>
    <t>Cs</t>
  </si>
  <si>
    <t>In</t>
  </si>
  <si>
    <t>NCO</t>
  </si>
  <si>
    <t>Nd</t>
  </si>
  <si>
    <t>Pr</t>
  </si>
  <si>
    <t>Ra</t>
  </si>
  <si>
    <t>Sc</t>
  </si>
  <si>
    <t>Sm</t>
  </si>
  <si>
    <t>Y</t>
  </si>
  <si>
    <t>hydrogenphthalate ion</t>
  </si>
  <si>
    <t>C8H5O4</t>
  </si>
  <si>
    <t>anion in KHP</t>
  </si>
  <si>
    <t>Cr(NH3)6</t>
  </si>
  <si>
    <t>hexaammine chromium(III) ion</t>
  </si>
  <si>
    <t>Co(NH3)6</t>
  </si>
  <si>
    <t>hexaammine cobalt(III) ion</t>
  </si>
  <si>
    <t>Co(en)3</t>
  </si>
  <si>
    <t>trien cobalt(III) ion</t>
  </si>
  <si>
    <t>copper(II) ion</t>
  </si>
  <si>
    <t>manganese(II) ion</t>
  </si>
  <si>
    <t>nickel(II) ion</t>
  </si>
  <si>
    <t>cobalt(II) ion</t>
  </si>
  <si>
    <t>chromium(III) ion</t>
  </si>
  <si>
    <t>Ion Size Lookup Table for activity coefficient calculation</t>
  </si>
  <si>
    <t>Alternate Formula</t>
  </si>
  <si>
    <t>silver(I) ion</t>
  </si>
  <si>
    <t>3,3-dimethylacrylate</t>
  </si>
  <si>
    <t>adipic acid</t>
  </si>
  <si>
    <t xml:space="preserve">pimelic acid </t>
  </si>
  <si>
    <t>cadmium(II) ion</t>
  </si>
  <si>
    <t>Ce(III)</t>
  </si>
  <si>
    <t>Ce(IV)</t>
  </si>
  <si>
    <t>Fe(II)</t>
  </si>
  <si>
    <t>Fe(III)</t>
  </si>
  <si>
    <t>Hg(II)</t>
  </si>
  <si>
    <t>Hg(I)</t>
  </si>
  <si>
    <t>Pb(II)</t>
  </si>
  <si>
    <t>lead(II) ion</t>
  </si>
  <si>
    <t>bisulfide</t>
  </si>
  <si>
    <t>bisulfite</t>
  </si>
  <si>
    <t>Sn(II)</t>
  </si>
  <si>
    <t>Sn(IV)</t>
  </si>
  <si>
    <t>thorium(IV) ion</t>
  </si>
  <si>
    <t>Tl(I)</t>
  </si>
  <si>
    <t>thallium(I) ion</t>
  </si>
  <si>
    <t>zinc(II) ion</t>
  </si>
  <si>
    <t>zirconium(IV) ion</t>
  </si>
  <si>
    <t>name</t>
  </si>
  <si>
    <t>z²c</t>
  </si>
  <si>
    <t>Davies Equation</t>
  </si>
  <si>
    <t>Debye-Huckel</t>
  </si>
  <si>
    <t>The initial example as downloaded is 0.10 M potassium hydrogen phthalate (KHP), KC8H5O4.</t>
  </si>
  <si>
    <t>These equations are valid for aqueous solutions at 25 °C.</t>
  </si>
  <si>
    <t>The ions below were listed as 0.4-0.45 nm and are given the value of 0.4 nm in the lookup table.</t>
  </si>
  <si>
    <t>The C8H5O4 and C8H4O4 (phthalate) concentrations are estimated from alpha plots.</t>
  </si>
  <si>
    <t>Change the Na and Cl concentrations to see how the activity coefficients change.</t>
  </si>
  <si>
    <t>Do not overwrite the formulas in the shaded cells.</t>
  </si>
  <si>
    <r>
      <t>d</t>
    </r>
    <r>
      <rPr>
        <b/>
        <sz val="10"/>
        <rFont val="Calibri"/>
        <family val="2"/>
      </rPr>
      <t xml:space="preserve"> (nm)</t>
    </r>
  </si>
  <si>
    <r>
      <t>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AsO</t>
    </r>
    <r>
      <rPr>
        <vertAlign val="subscript"/>
        <sz val="10"/>
        <rFont val="Calibri"/>
        <family val="2"/>
      </rPr>
      <t>4</t>
    </r>
  </si>
  <si>
    <r>
      <t>BrO</t>
    </r>
    <r>
      <rPr>
        <vertAlign val="subscript"/>
        <sz val="10"/>
        <rFont val="Calibri"/>
        <family val="2"/>
      </rPr>
      <t>3</t>
    </r>
  </si>
  <si>
    <r>
      <t>CO</t>
    </r>
    <r>
      <rPr>
        <vertAlign val="subscript"/>
        <sz val="10"/>
        <rFont val="Calibri"/>
        <family val="2"/>
      </rPr>
      <t>3</t>
    </r>
  </si>
  <si>
    <r>
      <t>HCO</t>
    </r>
    <r>
      <rPr>
        <vertAlign val="subscript"/>
        <sz val="10"/>
        <rFont val="Calibri"/>
        <family val="2"/>
      </rPr>
      <t>3</t>
    </r>
  </si>
  <si>
    <r>
      <t>CHO</t>
    </r>
    <r>
      <rPr>
        <vertAlign val="subscript"/>
        <sz val="10"/>
        <rFont val="Calibri"/>
        <family val="2"/>
      </rPr>
      <t>2</t>
    </r>
  </si>
  <si>
    <r>
      <t>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4</t>
    </r>
  </si>
  <si>
    <r>
      <t>(COO)</t>
    </r>
    <r>
      <rPr>
        <vertAlign val="subscript"/>
        <sz val="10"/>
        <rFont val="Calibri"/>
        <family val="2"/>
      </rPr>
      <t>2</t>
    </r>
  </si>
  <si>
    <r>
      <t>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2</t>
    </r>
  </si>
  <si>
    <r>
      <t>CH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COO</t>
    </r>
  </si>
  <si>
    <r>
      <t>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ClO</t>
    </r>
    <r>
      <rPr>
        <vertAlign val="subscript"/>
        <sz val="10"/>
        <rFont val="Calibri"/>
        <family val="2"/>
      </rPr>
      <t>2</t>
    </r>
  </si>
  <si>
    <r>
      <t>CH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ClCOO</t>
    </r>
  </si>
  <si>
    <r>
      <t>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HCl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2</t>
    </r>
  </si>
  <si>
    <r>
      <t>CHCl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COO</t>
    </r>
  </si>
  <si>
    <r>
      <t>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Cl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2</t>
    </r>
  </si>
  <si>
    <r>
      <t>CCl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COO</t>
    </r>
  </si>
  <si>
    <r>
      <t>C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4</t>
    </r>
  </si>
  <si>
    <r>
      <t>CH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(COO)</t>
    </r>
    <r>
      <rPr>
        <vertAlign val="subscript"/>
        <sz val="10"/>
        <rFont val="Calibri"/>
        <family val="2"/>
      </rPr>
      <t>2</t>
    </r>
  </si>
  <si>
    <r>
      <t>C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4</t>
    </r>
  </si>
  <si>
    <r>
      <t>(CH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COO)</t>
    </r>
    <r>
      <rPr>
        <vertAlign val="subscript"/>
        <sz val="10"/>
        <rFont val="Calibri"/>
        <family val="2"/>
      </rPr>
      <t>2</t>
    </r>
  </si>
  <si>
    <r>
      <t>C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6</t>
    </r>
  </si>
  <si>
    <r>
      <t>(CHOHCOO)</t>
    </r>
    <r>
      <rPr>
        <vertAlign val="subscript"/>
        <sz val="10"/>
        <rFont val="Calibri"/>
        <family val="2"/>
      </rPr>
      <t>2</t>
    </r>
  </si>
  <si>
    <r>
      <t>C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5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2</t>
    </r>
  </si>
  <si>
    <r>
      <t>CH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=CHCH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COO</t>
    </r>
  </si>
  <si>
    <r>
      <t>C</t>
    </r>
    <r>
      <rPr>
        <vertAlign val="subscript"/>
        <sz val="10"/>
        <rFont val="Calibri"/>
        <family val="2"/>
      </rPr>
      <t>5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6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4</t>
    </r>
  </si>
  <si>
    <r>
      <t>CH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(CH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COO)</t>
    </r>
    <r>
      <rPr>
        <vertAlign val="subscript"/>
        <sz val="10"/>
        <rFont val="Calibri"/>
        <family val="2"/>
      </rPr>
      <t>2</t>
    </r>
  </si>
  <si>
    <r>
      <t>C</t>
    </r>
    <r>
      <rPr>
        <vertAlign val="subscript"/>
        <sz val="10"/>
        <rFont val="Calibri"/>
        <family val="2"/>
      </rPr>
      <t>5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7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2</t>
    </r>
  </si>
  <si>
    <r>
      <t>(CH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C=CHCOO</t>
    </r>
  </si>
  <si>
    <r>
      <t>C</t>
    </r>
    <r>
      <rPr>
        <vertAlign val="subscript"/>
        <sz val="10"/>
        <rFont val="Calibri"/>
        <family val="2"/>
      </rPr>
      <t>6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N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7</t>
    </r>
  </si>
  <si>
    <r>
      <t>C</t>
    </r>
    <r>
      <rPr>
        <vertAlign val="subscript"/>
        <sz val="10"/>
        <rFont val="Calibri"/>
        <family val="2"/>
      </rPr>
      <t>6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(NO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O</t>
    </r>
  </si>
  <si>
    <r>
      <t>C</t>
    </r>
    <r>
      <rPr>
        <vertAlign val="subscript"/>
        <sz val="10"/>
        <rFont val="Calibri"/>
        <family val="2"/>
      </rPr>
      <t>6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5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7</t>
    </r>
  </si>
  <si>
    <r>
      <t>C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(OH)(COO)</t>
    </r>
    <r>
      <rPr>
        <vertAlign val="subscript"/>
        <sz val="10"/>
        <rFont val="Calibri"/>
        <family val="2"/>
      </rPr>
      <t>3</t>
    </r>
  </si>
  <si>
    <r>
      <t>C</t>
    </r>
    <r>
      <rPr>
        <vertAlign val="subscript"/>
        <sz val="10"/>
        <rFont val="Calibri"/>
        <family val="2"/>
      </rPr>
      <t>6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6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7</t>
    </r>
  </si>
  <si>
    <r>
      <t>C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(OH)(COOH)(COO)</t>
    </r>
    <r>
      <rPr>
        <vertAlign val="subscript"/>
        <sz val="10"/>
        <rFont val="Calibri"/>
        <family val="2"/>
      </rPr>
      <t>2</t>
    </r>
  </si>
  <si>
    <r>
      <t>C</t>
    </r>
    <r>
      <rPr>
        <vertAlign val="subscript"/>
        <sz val="10"/>
        <rFont val="Calibri"/>
        <family val="2"/>
      </rPr>
      <t>6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7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7</t>
    </r>
  </si>
  <si>
    <r>
      <t>C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(OH)(COOH)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(COO)</t>
    </r>
  </si>
  <si>
    <r>
      <t>C</t>
    </r>
    <r>
      <rPr>
        <vertAlign val="subscript"/>
        <sz val="10"/>
        <rFont val="Calibri"/>
        <family val="2"/>
      </rPr>
      <t>6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8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4</t>
    </r>
  </si>
  <si>
    <r>
      <t>(C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COO)</t>
    </r>
    <r>
      <rPr>
        <vertAlign val="subscript"/>
        <sz val="10"/>
        <rFont val="Calibri"/>
        <family val="2"/>
      </rPr>
      <t>2</t>
    </r>
  </si>
  <si>
    <r>
      <t>C</t>
    </r>
    <r>
      <rPr>
        <vertAlign val="subscript"/>
        <sz val="10"/>
        <rFont val="Calibri"/>
        <family val="2"/>
      </rPr>
      <t>7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10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4</t>
    </r>
  </si>
  <si>
    <r>
      <t>CH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(C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COO)</t>
    </r>
    <r>
      <rPr>
        <vertAlign val="subscript"/>
        <sz val="10"/>
        <rFont val="Calibri"/>
        <family val="2"/>
      </rPr>
      <t>2</t>
    </r>
  </si>
  <si>
    <r>
      <t>C</t>
    </r>
    <r>
      <rPr>
        <vertAlign val="subscript"/>
        <sz val="10"/>
        <rFont val="Calibri"/>
        <family val="2"/>
      </rPr>
      <t>7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ClO</t>
    </r>
    <r>
      <rPr>
        <vertAlign val="subscript"/>
        <sz val="10"/>
        <rFont val="Calibri"/>
        <family val="2"/>
      </rPr>
      <t>2</t>
    </r>
  </si>
  <si>
    <r>
      <t>C</t>
    </r>
    <r>
      <rPr>
        <vertAlign val="subscript"/>
        <sz val="10"/>
        <rFont val="Calibri"/>
        <family val="2"/>
      </rPr>
      <t>6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ClCOO</t>
    </r>
  </si>
  <si>
    <r>
      <t>C</t>
    </r>
    <r>
      <rPr>
        <vertAlign val="subscript"/>
        <sz val="10"/>
        <rFont val="Calibri"/>
        <family val="2"/>
      </rPr>
      <t>7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5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2</t>
    </r>
  </si>
  <si>
    <r>
      <t>C</t>
    </r>
    <r>
      <rPr>
        <vertAlign val="subscript"/>
        <sz val="10"/>
        <rFont val="Calibri"/>
        <family val="2"/>
      </rPr>
      <t>6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5</t>
    </r>
    <r>
      <rPr>
        <sz val="10"/>
        <rFont val="Calibri"/>
        <family val="2"/>
      </rPr>
      <t>COO</t>
    </r>
  </si>
  <si>
    <r>
      <t>C</t>
    </r>
    <r>
      <rPr>
        <vertAlign val="subscript"/>
        <sz val="10"/>
        <rFont val="Calibri"/>
        <family val="2"/>
      </rPr>
      <t>7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5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3</t>
    </r>
  </si>
  <si>
    <r>
      <t>C</t>
    </r>
    <r>
      <rPr>
        <vertAlign val="subscript"/>
        <sz val="10"/>
        <rFont val="Calibri"/>
        <family val="2"/>
      </rPr>
      <t>6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OHCOO</t>
    </r>
  </si>
  <si>
    <r>
      <t>C</t>
    </r>
    <r>
      <rPr>
        <vertAlign val="subscript"/>
        <sz val="10"/>
        <rFont val="Calibri"/>
        <family val="2"/>
      </rPr>
      <t>8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4</t>
    </r>
  </si>
  <si>
    <r>
      <t>C</t>
    </r>
    <r>
      <rPr>
        <vertAlign val="subscript"/>
        <sz val="10"/>
        <rFont val="Calibri"/>
        <family val="2"/>
      </rPr>
      <t>6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(COO)</t>
    </r>
    <r>
      <rPr>
        <vertAlign val="subscript"/>
        <sz val="10"/>
        <rFont val="Calibri"/>
        <family val="2"/>
      </rPr>
      <t>2</t>
    </r>
  </si>
  <si>
    <r>
      <t>C</t>
    </r>
    <r>
      <rPr>
        <vertAlign val="subscript"/>
        <sz val="10"/>
        <rFont val="Calibri"/>
        <family val="2"/>
      </rPr>
      <t>8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7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2</t>
    </r>
  </si>
  <si>
    <r>
      <t>C</t>
    </r>
    <r>
      <rPr>
        <vertAlign val="subscript"/>
        <sz val="10"/>
        <rFont val="Calibri"/>
        <family val="2"/>
      </rPr>
      <t>6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5</t>
    </r>
    <r>
      <rPr>
        <sz val="10"/>
        <rFont val="Calibri"/>
        <family val="2"/>
      </rPr>
      <t>CH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COO</t>
    </r>
  </si>
  <si>
    <r>
      <t>C</t>
    </r>
    <r>
      <rPr>
        <vertAlign val="subscript"/>
        <sz val="10"/>
        <rFont val="Calibri"/>
        <family val="2"/>
      </rPr>
      <t>8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7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3</t>
    </r>
  </si>
  <si>
    <r>
      <t>CH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OC</t>
    </r>
    <r>
      <rPr>
        <vertAlign val="subscript"/>
        <sz val="10"/>
        <rFont val="Calibri"/>
        <family val="2"/>
      </rPr>
      <t>6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COO</t>
    </r>
  </si>
  <si>
    <r>
      <t>C</t>
    </r>
    <r>
      <rPr>
        <vertAlign val="subscript"/>
        <sz val="10"/>
        <rFont val="Calibri"/>
        <family val="2"/>
      </rPr>
      <t>8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12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4</t>
    </r>
  </si>
  <si>
    <r>
      <t>(C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6</t>
    </r>
    <r>
      <rPr>
        <sz val="10"/>
        <rFont val="Calibri"/>
        <family val="2"/>
      </rPr>
      <t>COO)</t>
    </r>
    <r>
      <rPr>
        <vertAlign val="subscript"/>
        <sz val="10"/>
        <rFont val="Calibri"/>
        <family val="2"/>
      </rPr>
      <t>2</t>
    </r>
  </si>
  <si>
    <r>
      <t>C</t>
    </r>
    <r>
      <rPr>
        <vertAlign val="subscript"/>
        <sz val="10"/>
        <rFont val="Calibri"/>
        <family val="2"/>
      </rPr>
      <t>13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11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2</t>
    </r>
  </si>
  <si>
    <r>
      <t>(C</t>
    </r>
    <r>
      <rPr>
        <vertAlign val="subscript"/>
        <sz val="10"/>
        <rFont val="Calibri"/>
        <family val="2"/>
      </rPr>
      <t>6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5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CHCOO</t>
    </r>
  </si>
  <si>
    <r>
      <t>ClO</t>
    </r>
    <r>
      <rPr>
        <vertAlign val="subscript"/>
        <sz val="10"/>
        <rFont val="Calibri"/>
        <family val="2"/>
      </rPr>
      <t>2</t>
    </r>
  </si>
  <si>
    <r>
      <t>ClO</t>
    </r>
    <r>
      <rPr>
        <vertAlign val="subscript"/>
        <sz val="10"/>
        <rFont val="Calibri"/>
        <family val="2"/>
      </rPr>
      <t>3</t>
    </r>
  </si>
  <si>
    <r>
      <t>ClO</t>
    </r>
    <r>
      <rPr>
        <vertAlign val="subscript"/>
        <sz val="10"/>
        <rFont val="Calibri"/>
        <family val="2"/>
      </rPr>
      <t>4</t>
    </r>
  </si>
  <si>
    <r>
      <t>CrO</t>
    </r>
    <r>
      <rPr>
        <vertAlign val="subscript"/>
        <sz val="10"/>
        <rFont val="Calibri"/>
        <family val="2"/>
      </rPr>
      <t>4</t>
    </r>
  </si>
  <si>
    <r>
      <t>Fe(CN)</t>
    </r>
    <r>
      <rPr>
        <vertAlign val="subscript"/>
        <sz val="10"/>
        <rFont val="Calibri"/>
        <family val="2"/>
      </rPr>
      <t>6</t>
    </r>
  </si>
  <si>
    <r>
      <t>H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O</t>
    </r>
  </si>
  <si>
    <r>
      <t>Hg</t>
    </r>
    <r>
      <rPr>
        <vertAlign val="subscript"/>
        <sz val="10"/>
        <rFont val="Calibri"/>
        <family val="2"/>
      </rPr>
      <t>2</t>
    </r>
  </si>
  <si>
    <r>
      <t>IO</t>
    </r>
    <r>
      <rPr>
        <vertAlign val="subscript"/>
        <sz val="10"/>
        <rFont val="Calibri"/>
        <family val="2"/>
      </rPr>
      <t>3</t>
    </r>
  </si>
  <si>
    <r>
      <t>IO</t>
    </r>
    <r>
      <rPr>
        <vertAlign val="subscript"/>
        <sz val="10"/>
        <rFont val="Calibri"/>
        <family val="2"/>
      </rPr>
      <t>4</t>
    </r>
  </si>
  <si>
    <r>
      <t>MnO</t>
    </r>
    <r>
      <rPr>
        <vertAlign val="subscript"/>
        <sz val="10"/>
        <rFont val="Calibri"/>
        <family val="2"/>
      </rPr>
      <t>4</t>
    </r>
  </si>
  <si>
    <r>
      <t>MoO</t>
    </r>
    <r>
      <rPr>
        <vertAlign val="subscript"/>
        <sz val="10"/>
        <rFont val="Calibri"/>
        <family val="2"/>
      </rPr>
      <t>4</t>
    </r>
  </si>
  <si>
    <r>
      <t>NH</t>
    </r>
    <r>
      <rPr>
        <vertAlign val="subscript"/>
        <sz val="10"/>
        <rFont val="Calibri"/>
        <family val="2"/>
      </rPr>
      <t>4</t>
    </r>
  </si>
  <si>
    <r>
      <t>CH</t>
    </r>
    <r>
      <rPr>
        <vertAlign val="subscript"/>
        <sz val="10"/>
        <rFont val="Calibri"/>
        <family val="2"/>
      </rPr>
      <t>6</t>
    </r>
    <r>
      <rPr>
        <sz val="10"/>
        <rFont val="Calibri"/>
        <family val="2"/>
      </rPr>
      <t>N</t>
    </r>
  </si>
  <si>
    <r>
      <t>CH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NH</t>
    </r>
    <r>
      <rPr>
        <vertAlign val="subscript"/>
        <sz val="10"/>
        <rFont val="Calibri"/>
        <family val="2"/>
      </rPr>
      <t>3</t>
    </r>
  </si>
  <si>
    <r>
      <t>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8</t>
    </r>
    <r>
      <rPr>
        <sz val="10"/>
        <rFont val="Calibri"/>
        <family val="2"/>
      </rPr>
      <t>N</t>
    </r>
  </si>
  <si>
    <r>
      <t>(CH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NH</t>
    </r>
    <r>
      <rPr>
        <vertAlign val="subscript"/>
        <sz val="10"/>
        <rFont val="Calibri"/>
        <family val="2"/>
      </rPr>
      <t>2</t>
    </r>
  </si>
  <si>
    <r>
      <t>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5</t>
    </r>
    <r>
      <rPr>
        <sz val="10"/>
        <rFont val="Calibri"/>
        <family val="2"/>
      </rPr>
      <t>NH</t>
    </r>
    <r>
      <rPr>
        <vertAlign val="subscript"/>
        <sz val="10"/>
        <rFont val="Calibri"/>
        <family val="2"/>
      </rPr>
      <t>3</t>
    </r>
  </si>
  <si>
    <r>
      <t>C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10</t>
    </r>
    <r>
      <rPr>
        <sz val="10"/>
        <rFont val="Calibri"/>
        <family val="2"/>
      </rPr>
      <t>N</t>
    </r>
  </si>
  <si>
    <r>
      <t>(CH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NH</t>
    </r>
  </si>
  <si>
    <r>
      <t>(C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7</t>
    </r>
    <r>
      <rPr>
        <sz val="10"/>
        <rFont val="Calibri"/>
        <family val="2"/>
      </rPr>
      <t>)NH</t>
    </r>
    <r>
      <rPr>
        <vertAlign val="subscript"/>
        <sz val="10"/>
        <rFont val="Calibri"/>
        <family val="2"/>
      </rPr>
      <t>3</t>
    </r>
  </si>
  <si>
    <r>
      <t>C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12</t>
    </r>
    <r>
      <rPr>
        <sz val="10"/>
        <rFont val="Calibri"/>
        <family val="2"/>
      </rPr>
      <t>N</t>
    </r>
  </si>
  <si>
    <r>
      <t>(CH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N</t>
    </r>
  </si>
  <si>
    <r>
      <t>(C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5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NH</t>
    </r>
    <r>
      <rPr>
        <vertAlign val="subscript"/>
        <sz val="10"/>
        <rFont val="Calibri"/>
        <family val="2"/>
      </rPr>
      <t>2</t>
    </r>
  </si>
  <si>
    <r>
      <t>C</t>
    </r>
    <r>
      <rPr>
        <vertAlign val="subscript"/>
        <sz val="10"/>
        <rFont val="Calibri"/>
        <family val="2"/>
      </rPr>
      <t>6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16</t>
    </r>
    <r>
      <rPr>
        <sz val="10"/>
        <rFont val="Calibri"/>
        <family val="2"/>
      </rPr>
      <t>N</t>
    </r>
  </si>
  <si>
    <r>
      <t>(C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5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NH</t>
    </r>
  </si>
  <si>
    <r>
      <t>(C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7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NH</t>
    </r>
    <r>
      <rPr>
        <vertAlign val="subscript"/>
        <sz val="10"/>
        <rFont val="Calibri"/>
        <family val="2"/>
      </rPr>
      <t>2</t>
    </r>
  </si>
  <si>
    <r>
      <t>C</t>
    </r>
    <r>
      <rPr>
        <vertAlign val="subscript"/>
        <sz val="10"/>
        <rFont val="Calibri"/>
        <family val="2"/>
      </rPr>
      <t>8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20</t>
    </r>
    <r>
      <rPr>
        <sz val="10"/>
        <rFont val="Calibri"/>
        <family val="2"/>
      </rPr>
      <t>N</t>
    </r>
  </si>
  <si>
    <r>
      <t>(C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5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N</t>
    </r>
  </si>
  <si>
    <r>
      <t>C</t>
    </r>
    <r>
      <rPr>
        <vertAlign val="subscript"/>
        <sz val="10"/>
        <rFont val="Calibri"/>
        <family val="2"/>
      </rPr>
      <t>9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22</t>
    </r>
    <r>
      <rPr>
        <sz val="10"/>
        <rFont val="Calibri"/>
        <family val="2"/>
      </rPr>
      <t>N</t>
    </r>
  </si>
  <si>
    <r>
      <t>(C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7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NH</t>
    </r>
  </si>
  <si>
    <r>
      <t>C</t>
    </r>
    <r>
      <rPr>
        <vertAlign val="subscript"/>
        <sz val="10"/>
        <rFont val="Calibri"/>
        <family val="2"/>
      </rPr>
      <t>12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28</t>
    </r>
    <r>
      <rPr>
        <sz val="10"/>
        <rFont val="Calibri"/>
        <family val="2"/>
      </rPr>
      <t>N</t>
    </r>
  </si>
  <si>
    <r>
      <t>(C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7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N</t>
    </r>
  </si>
  <si>
    <r>
      <t>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6</t>
    </r>
    <r>
      <rPr>
        <sz val="10"/>
        <rFont val="Calibri"/>
        <family val="2"/>
      </rPr>
      <t>NO</t>
    </r>
    <r>
      <rPr>
        <vertAlign val="subscript"/>
        <sz val="10"/>
        <rFont val="Calibri"/>
        <family val="2"/>
      </rPr>
      <t>2</t>
    </r>
  </si>
  <si>
    <r>
      <t>NH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CH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COOH</t>
    </r>
  </si>
  <si>
    <r>
      <t>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NO</t>
    </r>
    <r>
      <rPr>
        <vertAlign val="subscript"/>
        <sz val="10"/>
        <rFont val="Calibri"/>
        <family val="2"/>
      </rPr>
      <t>2</t>
    </r>
  </si>
  <si>
    <r>
      <t>NH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CH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COO</t>
    </r>
  </si>
  <si>
    <r>
      <t>NO</t>
    </r>
    <r>
      <rPr>
        <vertAlign val="subscript"/>
        <sz val="10"/>
        <rFont val="Calibri"/>
        <family val="2"/>
      </rPr>
      <t>2</t>
    </r>
  </si>
  <si>
    <r>
      <t>NO</t>
    </r>
    <r>
      <rPr>
        <vertAlign val="subscript"/>
        <sz val="10"/>
        <rFont val="Calibri"/>
        <family val="2"/>
      </rPr>
      <t>3</t>
    </r>
  </si>
  <si>
    <r>
      <t>PO</t>
    </r>
    <r>
      <rPr>
        <vertAlign val="subscript"/>
        <sz val="10"/>
        <rFont val="Calibri"/>
        <family val="2"/>
      </rPr>
      <t>4</t>
    </r>
  </si>
  <si>
    <r>
      <t>HPO</t>
    </r>
    <r>
      <rPr>
        <vertAlign val="subscript"/>
        <sz val="10"/>
        <rFont val="Calibri"/>
        <family val="2"/>
      </rPr>
      <t>4</t>
    </r>
  </si>
  <si>
    <r>
      <t>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PO</t>
    </r>
    <r>
      <rPr>
        <vertAlign val="subscript"/>
        <sz val="10"/>
        <rFont val="Calibri"/>
        <family val="2"/>
      </rPr>
      <t>4</t>
    </r>
  </si>
  <si>
    <r>
      <t>SO</t>
    </r>
    <r>
      <rPr>
        <vertAlign val="subscript"/>
        <sz val="10"/>
        <rFont val="Calibri"/>
        <family val="2"/>
      </rPr>
      <t>3</t>
    </r>
  </si>
  <si>
    <r>
      <t>HSO</t>
    </r>
    <r>
      <rPr>
        <vertAlign val="subscript"/>
        <sz val="10"/>
        <rFont val="Calibri"/>
        <family val="2"/>
      </rPr>
      <t>3</t>
    </r>
  </si>
  <si>
    <r>
      <t>SO</t>
    </r>
    <r>
      <rPr>
        <vertAlign val="subscript"/>
        <sz val="10"/>
        <rFont val="Calibri"/>
        <family val="2"/>
      </rPr>
      <t>4</t>
    </r>
  </si>
  <si>
    <r>
      <t>S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3</t>
    </r>
  </si>
  <si>
    <r>
      <t>S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4</t>
    </r>
  </si>
  <si>
    <r>
      <t>S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6</t>
    </r>
  </si>
  <si>
    <r>
      <t>S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  <r>
      <rPr>
        <vertAlign val="subscript"/>
        <sz val="10"/>
        <rFont val="Calibri"/>
        <family val="2"/>
      </rPr>
      <t>8</t>
    </r>
  </si>
  <si>
    <r>
      <t>SeO</t>
    </r>
    <r>
      <rPr>
        <vertAlign val="subscript"/>
        <sz val="10"/>
        <rFont val="Calibri"/>
        <family val="2"/>
      </rPr>
      <t>4</t>
    </r>
  </si>
  <si>
    <r>
      <t>WO</t>
    </r>
    <r>
      <rPr>
        <vertAlign val="subscript"/>
        <sz val="10"/>
        <rFont val="Calibri"/>
        <family val="2"/>
      </rPr>
      <t>4</t>
    </r>
  </si>
  <si>
    <t>Worksheets in this file</t>
  </si>
  <si>
    <t>Background</t>
  </si>
  <si>
    <t>Enter ions and their concentrations in the unshaded cells.</t>
  </si>
  <si>
    <t>The OH and H concentrations are estimates from a pH calculation.</t>
  </si>
  <si>
    <t>Activity coefficients are calculated with the</t>
  </si>
  <si>
    <t>Click on the 'calculation' worksheet and replace the ions and concentrations in the unshaded cells.</t>
  </si>
  <si>
    <t>Quick Start</t>
  </si>
  <si>
    <t xml:space="preserve">    Debye-Huckel equation (valid to ≈ 0.1 M):</t>
  </si>
  <si>
    <t>and the Davies equation (valid to ≈ 0.5 M):</t>
  </si>
  <si>
    <t xml:space="preserve"> 'notes' - this page with background information.</t>
  </si>
  <si>
    <t xml:space="preserve"> 'calculation' - calculates ionic strength and activity coefficients for the entered ions and their concentrations.</t>
  </si>
  <si>
    <t xml:space="preserve"> 'ion size lookup table' - reference table of charge and ion size parameters. </t>
  </si>
  <si>
    <r>
      <t>Na</t>
    </r>
    <r>
      <rPr>
        <vertAlign val="superscript"/>
        <sz val="11"/>
        <rFont val="Calibri"/>
        <family val="2"/>
      </rPr>
      <t>+</t>
    </r>
    <r>
      <rPr>
        <sz val="11"/>
        <rFont val="Calibri"/>
        <family val="2"/>
      </rPr>
      <t>, CdCl</t>
    </r>
    <r>
      <rPr>
        <vertAlign val="superscript"/>
        <sz val="11"/>
        <rFont val="Calibri"/>
        <family val="2"/>
      </rPr>
      <t>+</t>
    </r>
    <r>
      <rPr>
        <sz val="11"/>
        <rFont val="Calibri"/>
        <family val="2"/>
      </rPr>
      <t>, ClO</t>
    </r>
    <r>
      <rPr>
        <vertAlign val="subscript"/>
        <sz val="11"/>
        <rFont val="Calibri"/>
        <family val="2"/>
      </rPr>
      <t>2</t>
    </r>
    <r>
      <rPr>
        <vertAlign val="superscript"/>
        <sz val="11"/>
        <rFont val="Calibri"/>
        <family val="2"/>
      </rPr>
      <t>−</t>
    </r>
    <r>
      <rPr>
        <sz val="11"/>
        <rFont val="Calibri"/>
        <family val="2"/>
      </rPr>
      <t>, IO</t>
    </r>
    <r>
      <rPr>
        <vertAlign val="subscript"/>
        <sz val="11"/>
        <rFont val="Calibri"/>
        <family val="2"/>
      </rPr>
      <t>3</t>
    </r>
    <r>
      <rPr>
        <vertAlign val="superscript"/>
        <sz val="11"/>
        <rFont val="Calibri"/>
        <family val="2"/>
      </rPr>
      <t>−</t>
    </r>
    <r>
      <rPr>
        <sz val="11"/>
        <rFont val="Calibri"/>
        <family val="2"/>
      </rPr>
      <t>, HCO</t>
    </r>
    <r>
      <rPr>
        <vertAlign val="subscript"/>
        <sz val="11"/>
        <rFont val="Calibri"/>
        <family val="2"/>
      </rPr>
      <t>3</t>
    </r>
    <r>
      <rPr>
        <vertAlign val="superscript"/>
        <sz val="11"/>
        <rFont val="Calibri"/>
        <family val="2"/>
      </rPr>
      <t>−</t>
    </r>
    <r>
      <rPr>
        <sz val="11"/>
        <rFont val="Calibri"/>
        <family val="2"/>
      </rPr>
      <t>, H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PO</t>
    </r>
    <r>
      <rPr>
        <vertAlign val="subscript"/>
        <sz val="11"/>
        <rFont val="Calibri"/>
        <family val="2"/>
      </rPr>
      <t>4</t>
    </r>
    <r>
      <rPr>
        <vertAlign val="superscript"/>
        <sz val="11"/>
        <rFont val="Calibri"/>
        <family val="2"/>
      </rPr>
      <t>−</t>
    </r>
    <r>
      <rPr>
        <sz val="11"/>
        <rFont val="Calibri"/>
        <family val="2"/>
      </rPr>
      <t>, HSO</t>
    </r>
    <r>
      <rPr>
        <vertAlign val="subscript"/>
        <sz val="11"/>
        <rFont val="Calibri"/>
        <family val="2"/>
      </rPr>
      <t>3</t>
    </r>
    <r>
      <rPr>
        <vertAlign val="superscript"/>
        <sz val="11"/>
        <rFont val="Calibri"/>
        <family val="2"/>
      </rPr>
      <t>−</t>
    </r>
    <r>
      <rPr>
        <sz val="11"/>
        <rFont val="Calibri"/>
        <family val="2"/>
      </rPr>
      <t>, H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AsO</t>
    </r>
    <r>
      <rPr>
        <vertAlign val="subscript"/>
        <sz val="11"/>
        <rFont val="Calibri"/>
        <family val="2"/>
      </rPr>
      <t>4</t>
    </r>
    <r>
      <rPr>
        <vertAlign val="superscript"/>
        <sz val="11"/>
        <rFont val="Calibri"/>
        <family val="2"/>
      </rPr>
      <t>−</t>
    </r>
    <r>
      <rPr>
        <sz val="11"/>
        <rFont val="Calibri"/>
        <family val="2"/>
      </rPr>
      <t xml:space="preserve"> </t>
    </r>
  </si>
  <si>
    <t xml:space="preserve">        You can view choices in the 'ion size lookup table'.</t>
  </si>
  <si>
    <t xml:space="preserve">        Organic ions must be entered as the empirical formulas.</t>
  </si>
  <si>
    <t xml:space="preserve">        Do not include charge in the ion formulas. </t>
  </si>
  <si>
    <t>Instructions:</t>
  </si>
  <si>
    <r>
      <t xml:space="preserve">where </t>
    </r>
    <r>
      <rPr>
        <i/>
        <sz val="11"/>
        <rFont val="Times New Roman"/>
        <family val="1"/>
      </rPr>
      <t>γ</t>
    </r>
    <r>
      <rPr>
        <vertAlign val="subscript"/>
        <sz val="11"/>
        <rFont val="Times New Roman"/>
        <family val="1"/>
      </rPr>
      <t>i</t>
    </r>
    <r>
      <rPr>
        <sz val="11"/>
        <rFont val="Calibri"/>
        <family val="2"/>
      </rPr>
      <t xml:space="preserve"> is the activity coefficient and </t>
    </r>
    <r>
      <rPr>
        <i/>
        <sz val="11"/>
        <rFont val="Times New Roman"/>
        <family val="1"/>
      </rPr>
      <t>d</t>
    </r>
    <r>
      <rPr>
        <vertAlign val="subscript"/>
        <sz val="11"/>
        <rFont val="Times New Roman"/>
        <family val="1"/>
      </rPr>
      <t>i</t>
    </r>
    <r>
      <rPr>
        <sz val="11"/>
        <rFont val="Calibri"/>
        <family val="2"/>
      </rPr>
      <t xml:space="preserve"> is the ion size parameter.</t>
    </r>
  </si>
  <si>
    <r>
      <t xml:space="preserve">where </t>
    </r>
    <r>
      <rPr>
        <i/>
        <sz val="11"/>
        <rFont val="Times New Roman"/>
        <family val="1"/>
      </rPr>
      <t>z</t>
    </r>
    <r>
      <rPr>
        <vertAlign val="subscript"/>
        <sz val="11"/>
        <rFont val="Times New Roman"/>
        <family val="1"/>
      </rPr>
      <t>i</t>
    </r>
    <r>
      <rPr>
        <sz val="11"/>
        <rFont val="Calibri"/>
        <family val="2"/>
      </rPr>
      <t xml:space="preserve"> is the charge and </t>
    </r>
    <r>
      <rPr>
        <i/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i</t>
    </r>
    <r>
      <rPr>
        <sz val="11"/>
        <rFont val="Calibri"/>
        <family val="2"/>
      </rPr>
      <t xml:space="preserve"> is the molar concentration of ion </t>
    </r>
    <r>
      <rPr>
        <sz val="11"/>
        <rFont val="Times New Roman"/>
        <family val="1"/>
      </rPr>
      <t>i</t>
    </r>
    <r>
      <rPr>
        <sz val="11"/>
        <rFont val="Calibri"/>
        <family val="2"/>
      </rPr>
      <t>.</t>
    </r>
  </si>
  <si>
    <r>
      <t xml:space="preserve">Ionic strength, </t>
    </r>
    <r>
      <rPr>
        <i/>
        <sz val="11"/>
        <rFont val="Times New Roman"/>
        <family val="1"/>
      </rPr>
      <t>I</t>
    </r>
    <r>
      <rPr>
        <vertAlign val="subscript"/>
        <sz val="11"/>
        <rFont val="Times New Roman"/>
        <family val="1"/>
      </rPr>
      <t>c</t>
    </r>
    <r>
      <rPr>
        <sz val="11"/>
        <rFont val="Calibri"/>
        <family val="2"/>
      </rPr>
      <t>, is:</t>
    </r>
  </si>
  <si>
    <r>
      <t xml:space="preserve">The values of </t>
    </r>
    <r>
      <rPr>
        <i/>
        <sz val="11"/>
        <rFont val="Times New Roman"/>
        <family val="1"/>
      </rPr>
      <t>d</t>
    </r>
    <r>
      <rPr>
        <vertAlign val="subscript"/>
        <sz val="11"/>
        <rFont val="Times New Roman"/>
        <family val="1"/>
      </rPr>
      <t>i</t>
    </r>
    <r>
      <rPr>
        <sz val="11"/>
        <rFont val="Calibri"/>
        <family val="2"/>
      </rPr>
      <t xml:space="preserve"> are taken from J. Kielland, </t>
    </r>
    <r>
      <rPr>
        <i/>
        <sz val="11"/>
        <rFont val="Calibri"/>
        <family val="2"/>
      </rPr>
      <t>J. Amer. Chem. Soc.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1937</t>
    </r>
    <r>
      <rPr>
        <sz val="11"/>
        <rFont val="Calibri"/>
        <family val="2"/>
      </rPr>
      <t>, 59, 1675.</t>
    </r>
  </si>
  <si>
    <t xml:space="preserve">ver. </t>
  </si>
  <si>
    <t>acetate</t>
  </si>
  <si>
    <t>C8H4O4</t>
  </si>
  <si>
    <t>Copyright 2007-2015 Brian M. Tissue, all rights reserved.</t>
  </si>
  <si>
    <r>
      <t xml:space="preserve">For use with Brian M. Tissue, </t>
    </r>
    <r>
      <rPr>
        <i/>
        <sz val="11"/>
        <rFont val="Calibri"/>
        <family val="2"/>
      </rPr>
      <t>Basics of Analytical Chemistry and Chemical Equilibria,</t>
    </r>
    <r>
      <rPr>
        <sz val="11"/>
        <rFont val="Calibri"/>
        <family val="2"/>
      </rPr>
      <t xml:space="preserve"> (Wiley: New York, 2013).</t>
    </r>
  </si>
  <si>
    <t>http://www.tissuegroup.chem.vt.edu/a-text/index.html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</si>
</sst>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1" x14ac:knownFonts="1">
    <font>
      <sz val="10"/>
      <name val="Arial"/>
    </font>
    <font>
      <sz val="11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vertAlign val="subscript"/>
      <sz val="10"/>
      <name val="Calibri"/>
      <family val="2"/>
    </font>
    <font>
      <vertAlign val="subscript"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i/>
      <sz val="10"/>
      <name val="Calibri"/>
      <family val="2"/>
    </font>
    <font>
      <u/>
      <sz val="11"/>
      <name val="Calibri"/>
      <family val="2"/>
    </font>
    <font>
      <vertAlign val="superscript"/>
      <sz val="11"/>
      <name val="Calibri"/>
      <family val="2"/>
    </font>
    <font>
      <i/>
      <sz val="11"/>
      <name val="Times New Roman"/>
      <family val="1"/>
    </font>
    <font>
      <vertAlign val="subscript"/>
      <sz val="11"/>
      <name val="Times New Roman"/>
      <family val="1"/>
    </font>
    <font>
      <sz val="1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8" fillId="0" borderId="1" xfId="0" applyFont="1" applyFill="1" applyBorder="1" applyAlignment="1">
      <alignment horizontal="center"/>
    </xf>
    <xf numFmtId="11" fontId="8" fillId="0" borderId="1" xfId="0" applyNumberFormat="1" applyFont="1" applyFill="1" applyBorder="1" applyAlignment="1">
      <alignment horizontal="center"/>
    </xf>
    <xf numFmtId="0" fontId="1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49" fontId="10" fillId="0" borderId="0" xfId="0" applyNumberFormat="1" applyFont="1" applyBorder="1"/>
    <xf numFmtId="0" fontId="11" fillId="0" borderId="0" xfId="0" applyFont="1" applyBorder="1" applyAlignment="1">
      <alignment horizontal="left"/>
    </xf>
    <xf numFmtId="165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2" fillId="0" borderId="0" xfId="0" applyFont="1" applyBorder="1"/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165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1" fontId="10" fillId="0" borderId="0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1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49" fontId="12" fillId="0" borderId="0" xfId="0" applyNumberFormat="1" applyFont="1" applyBorder="1"/>
    <xf numFmtId="0" fontId="12" fillId="0" borderId="0" xfId="0" applyFont="1" applyBorder="1" applyAlignment="1">
      <alignment horizontal="left"/>
    </xf>
    <xf numFmtId="165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19" fillId="2" borderId="5" xfId="0" applyFont="1" applyFill="1" applyBorder="1"/>
    <xf numFmtId="0" fontId="20" fillId="2" borderId="6" xfId="0" applyFont="1" applyFill="1" applyBorder="1"/>
    <xf numFmtId="0" fontId="20" fillId="2" borderId="2" xfId="0" applyFont="1" applyFill="1" applyBorder="1" applyAlignment="1">
      <alignment horizontal="center"/>
    </xf>
    <xf numFmtId="14" fontId="20" fillId="2" borderId="0" xfId="0" applyNumberFormat="1" applyFont="1" applyFill="1" applyBorder="1" applyAlignment="1">
      <alignment horizontal="left"/>
    </xf>
    <xf numFmtId="0" fontId="8" fillId="3" borderId="5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8" fillId="3" borderId="0" xfId="0" applyFont="1" applyFill="1" applyBorder="1"/>
    <xf numFmtId="0" fontId="2" fillId="3" borderId="0" xfId="0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right"/>
    </xf>
    <xf numFmtId="0" fontId="8" fillId="3" borderId="9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/>
    </xf>
    <xf numFmtId="0" fontId="8" fillId="2" borderId="8" xfId="0" applyFont="1" applyFill="1" applyBorder="1"/>
    <xf numFmtId="0" fontId="8" fillId="2" borderId="3" xfId="0" applyFont="1" applyFill="1" applyBorder="1"/>
    <xf numFmtId="0" fontId="8" fillId="2" borderId="2" xfId="0" applyFont="1" applyFill="1" applyBorder="1"/>
    <xf numFmtId="0" fontId="1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0" xfId="0" applyFont="1" applyFill="1" applyBorder="1"/>
    <xf numFmtId="0" fontId="14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14" fillId="2" borderId="0" xfId="0" applyFont="1" applyFill="1" applyBorder="1"/>
    <xf numFmtId="0" fontId="1" fillId="2" borderId="3" xfId="0" applyFont="1" applyFill="1" applyBorder="1" applyAlignment="1">
      <alignment horizontal="left"/>
    </xf>
    <xf numFmtId="0" fontId="8" fillId="2" borderId="7" xfId="0" applyFont="1" applyFill="1" applyBorder="1"/>
    <xf numFmtId="0" fontId="8" fillId="2" borderId="9" xfId="0" applyFont="1" applyFill="1" applyBorder="1"/>
    <xf numFmtId="0" fontId="8" fillId="2" borderId="4" xfId="0" applyFont="1" applyFill="1" applyBorder="1"/>
    <xf numFmtId="0" fontId="1" fillId="2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1543050</xdr:colOff>
      <xdr:row>17</xdr:row>
      <xdr:rowOff>85725</xdr:rowOff>
    </xdr:from>
    <xdr:to>
      <xdr:col>2</xdr:col>
      <xdr:colOff>1543050</xdr:colOff>
      <xdr:row>19</xdr:row>
      <xdr:rowOff>174151</xdr:rowOff>
    </xdr:to>
    <xdr:pic>
      <xdr:nvPicPr>
        <xdr:cNvPr id="4246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8350" y="3324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704850</xdr:colOff>
      <xdr:row>30</xdr:row>
      <xdr:rowOff>0</xdr:rowOff>
    </xdr:from>
    <xdr:to>
      <xdr:col>2</xdr:col>
      <xdr:colOff>704850</xdr:colOff>
      <xdr:row>32</xdr:row>
      <xdr:rowOff>104775</xdr:rowOff>
    </xdr:to>
    <xdr:pic>
      <xdr:nvPicPr>
        <xdr:cNvPr id="424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0150" y="577215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23</xdr:row>
      <xdr:rowOff>104775</xdr:rowOff>
    </xdr:from>
    <xdr:to>
      <xdr:col>2</xdr:col>
      <xdr:colOff>733425</xdr:colOff>
      <xdr:row>26</xdr:row>
      <xdr:rowOff>57150</xdr:rowOff>
    </xdr:to>
    <xdr:pic>
      <xdr:nvPicPr>
        <xdr:cNvPr id="424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28725" y="4524375"/>
          <a:ext cx="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1381125</xdr:colOff>
      <xdr:row>17</xdr:row>
      <xdr:rowOff>19050</xdr:rowOff>
    </xdr:from>
    <xdr:to>
      <xdr:col>2</xdr:col>
      <xdr:colOff>2571750</xdr:colOff>
      <xdr:row>19</xdr:row>
      <xdr:rowOff>174151</xdr:rowOff>
    </xdr:to>
    <xdr:pic>
      <xdr:nvPicPr>
        <xdr:cNvPr id="4249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76425" y="3257550"/>
          <a:ext cx="1190625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24</xdr:row>
      <xdr:rowOff>133350</xdr:rowOff>
    </xdr:from>
    <xdr:to>
      <xdr:col>3</xdr:col>
      <xdr:colOff>2514600</xdr:colOff>
      <xdr:row>27</xdr:row>
      <xdr:rowOff>57150</xdr:rowOff>
    </xdr:to>
    <xdr:pic>
      <xdr:nvPicPr>
        <xdr:cNvPr id="4250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495675" y="4743450"/>
          <a:ext cx="2495550" cy="495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381000</xdr:colOff>
      <xdr:row>24</xdr:row>
      <xdr:rowOff>133350</xdr:rowOff>
    </xdr:from>
    <xdr:to>
      <xdr:col>2</xdr:col>
      <xdr:colOff>2143125</xdr:colOff>
      <xdr:row>27</xdr:row>
      <xdr:rowOff>66675</xdr:rowOff>
    </xdr:to>
    <xdr:pic>
      <xdr:nvPicPr>
        <xdr:cNvPr id="4251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76300" y="4743450"/>
          <a:ext cx="1762125" cy="504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3"/>
  <sheetViews>
    <sheetView tabSelected="1" workbookViewId="0">
      <selection activeCell="C4" sqref="C4"/>
    </sheetView>
  </sheetViews>
  <sheetFormatPr defaultColWidth="9.1796875" defaultRowHeight="14" x14ac:dyDescent="0.3"/>
  <cols>
    <col min="1" max="1" width="3.6328125" style="4" customWidth="1"/>
    <col min="2" max="2" width="4.6328125" style="4" customWidth="1"/>
    <col min="3" max="3" width="44.7265625" style="4" customWidth="1"/>
    <col min="4" max="4" width="60.7265625" style="4" customWidth="1"/>
    <col min="5" max="16384" width="9.1796875" style="4"/>
  </cols>
  <sheetData>
    <row r="2" spans="2:4" x14ac:dyDescent="0.3">
      <c r="B2" s="29" t="str">
        <f ca="1">MID(CELL("filename"),SEARCH("[",CELL("filename"))+1, SEARCH("]",CELL("filename"))-SEARCH("[",CELL("filename"))-1)</f>
        <v>activity-coefficients.xlsx</v>
      </c>
      <c r="C2" s="30"/>
      <c r="D2" s="56"/>
    </row>
    <row r="3" spans="2:4" x14ac:dyDescent="0.3">
      <c r="B3" s="31" t="s">
        <v>335</v>
      </c>
      <c r="C3" s="32">
        <v>42180</v>
      </c>
      <c r="D3" s="57"/>
    </row>
    <row r="4" spans="2:4" x14ac:dyDescent="0.3">
      <c r="B4" s="70"/>
      <c r="C4" s="64"/>
      <c r="D4" s="57"/>
    </row>
    <row r="5" spans="2:4" x14ac:dyDescent="0.3">
      <c r="B5" s="70"/>
      <c r="C5" s="59" t="s">
        <v>338</v>
      </c>
      <c r="D5" s="57"/>
    </row>
    <row r="6" spans="2:4" x14ac:dyDescent="0.3">
      <c r="B6" s="70"/>
      <c r="C6" s="59" t="s">
        <v>339</v>
      </c>
      <c r="D6" s="57"/>
    </row>
    <row r="7" spans="2:4" x14ac:dyDescent="0.3">
      <c r="B7" s="70"/>
      <c r="C7" s="59" t="s">
        <v>340</v>
      </c>
      <c r="D7" s="61"/>
    </row>
    <row r="8" spans="2:4" x14ac:dyDescent="0.3">
      <c r="B8" s="58"/>
      <c r="C8" s="62"/>
      <c r="D8" s="57"/>
    </row>
    <row r="9" spans="2:4" x14ac:dyDescent="0.3">
      <c r="B9" s="58"/>
      <c r="C9" s="63" t="s">
        <v>320</v>
      </c>
      <c r="D9" s="57"/>
    </row>
    <row r="10" spans="2:4" x14ac:dyDescent="0.3">
      <c r="B10" s="58"/>
      <c r="C10" s="62" t="s">
        <v>319</v>
      </c>
      <c r="D10" s="57"/>
    </row>
    <row r="11" spans="2:4" x14ac:dyDescent="0.3">
      <c r="B11" s="58"/>
      <c r="C11" s="62"/>
      <c r="D11" s="57"/>
    </row>
    <row r="12" spans="2:4" x14ac:dyDescent="0.3">
      <c r="B12" s="58"/>
      <c r="C12" s="63" t="s">
        <v>314</v>
      </c>
      <c r="D12" s="57"/>
    </row>
    <row r="13" spans="2:4" x14ac:dyDescent="0.3">
      <c r="B13" s="58"/>
      <c r="C13" s="64" t="s">
        <v>323</v>
      </c>
      <c r="D13" s="57"/>
    </row>
    <row r="14" spans="2:4" x14ac:dyDescent="0.3">
      <c r="B14" s="58"/>
      <c r="C14" s="64" t="s">
        <v>324</v>
      </c>
      <c r="D14" s="57"/>
    </row>
    <row r="15" spans="2:4" x14ac:dyDescent="0.3">
      <c r="B15" s="58"/>
      <c r="C15" s="64" t="s">
        <v>325</v>
      </c>
      <c r="D15" s="57"/>
    </row>
    <row r="16" spans="2:4" x14ac:dyDescent="0.3">
      <c r="B16" s="58"/>
      <c r="C16" s="62"/>
      <c r="D16" s="57"/>
    </row>
    <row r="17" spans="2:4" x14ac:dyDescent="0.3">
      <c r="B17" s="58"/>
      <c r="C17" s="65" t="s">
        <v>315</v>
      </c>
      <c r="D17" s="57"/>
    </row>
    <row r="18" spans="2:4" ht="16.149999999999999" x14ac:dyDescent="0.4">
      <c r="B18" s="58"/>
      <c r="C18" s="59" t="s">
        <v>333</v>
      </c>
      <c r="D18" s="57"/>
    </row>
    <row r="19" spans="2:4" x14ac:dyDescent="0.3">
      <c r="B19" s="58"/>
      <c r="C19" s="60"/>
      <c r="D19" s="57"/>
    </row>
    <row r="20" spans="2:4" x14ac:dyDescent="0.3">
      <c r="B20" s="58"/>
      <c r="C20" s="60"/>
      <c r="D20" s="57"/>
    </row>
    <row r="21" spans="2:4" ht="16.149999999999999" x14ac:dyDescent="0.4">
      <c r="B21" s="58"/>
      <c r="C21" s="59" t="s">
        <v>332</v>
      </c>
      <c r="D21" s="57"/>
    </row>
    <row r="22" spans="2:4" x14ac:dyDescent="0.3">
      <c r="B22" s="58"/>
      <c r="C22" s="62"/>
      <c r="D22" s="57"/>
    </row>
    <row r="23" spans="2:4" x14ac:dyDescent="0.3">
      <c r="B23" s="58"/>
      <c r="C23" s="60" t="s">
        <v>318</v>
      </c>
      <c r="D23" s="57"/>
    </row>
    <row r="24" spans="2:4" x14ac:dyDescent="0.3">
      <c r="B24" s="58"/>
      <c r="C24" s="64" t="s">
        <v>321</v>
      </c>
      <c r="D24" s="66" t="s">
        <v>322</v>
      </c>
    </row>
    <row r="25" spans="2:4" x14ac:dyDescent="0.3">
      <c r="B25" s="58"/>
      <c r="C25" s="60"/>
      <c r="D25" s="57"/>
    </row>
    <row r="26" spans="2:4" x14ac:dyDescent="0.3">
      <c r="B26" s="58"/>
      <c r="C26" s="62"/>
      <c r="D26" s="57"/>
    </row>
    <row r="27" spans="2:4" x14ac:dyDescent="0.3">
      <c r="B27" s="58"/>
      <c r="C27" s="62"/>
      <c r="D27" s="57"/>
    </row>
    <row r="28" spans="2:4" x14ac:dyDescent="0.3">
      <c r="B28" s="58"/>
      <c r="C28" s="60"/>
      <c r="D28" s="57"/>
    </row>
    <row r="29" spans="2:4" ht="16.149999999999999" x14ac:dyDescent="0.4">
      <c r="B29" s="58"/>
      <c r="C29" s="59" t="s">
        <v>331</v>
      </c>
      <c r="D29" s="57"/>
    </row>
    <row r="30" spans="2:4" x14ac:dyDescent="0.3">
      <c r="B30" s="58"/>
      <c r="C30" s="60" t="s">
        <v>203</v>
      </c>
      <c r="D30" s="57"/>
    </row>
    <row r="31" spans="2:4" ht="16.149999999999999" x14ac:dyDescent="0.4">
      <c r="B31" s="58"/>
      <c r="C31" s="59" t="s">
        <v>334</v>
      </c>
      <c r="D31" s="57"/>
    </row>
    <row r="32" spans="2:4" x14ac:dyDescent="0.3">
      <c r="B32" s="58"/>
      <c r="C32" s="60" t="s">
        <v>204</v>
      </c>
      <c r="D32" s="57"/>
    </row>
    <row r="33" spans="2:4" ht="16.7" x14ac:dyDescent="0.4">
      <c r="B33" s="58"/>
      <c r="C33" s="59" t="s">
        <v>326</v>
      </c>
      <c r="D33" s="57"/>
    </row>
    <row r="34" spans="2:4" x14ac:dyDescent="0.3">
      <c r="B34" s="67"/>
      <c r="C34" s="68"/>
      <c r="D34" s="69"/>
    </row>
    <row r="41" spans="2:4" x14ac:dyDescent="0.3">
      <c r="C41" s="5"/>
    </row>
    <row r="42" spans="2:4" x14ac:dyDescent="0.3">
      <c r="C42" s="5"/>
    </row>
    <row r="43" spans="2:4" x14ac:dyDescent="0.3">
      <c r="C43" s="5"/>
    </row>
  </sheetData>
  <phoneticPr fontId="0" type="noConversion"/>
  <pageMargins left="0.5" right="0.5" top="0.5" bottom="0.5" header="0.5" footer="0.5"/>
  <pageSetup orientation="landscape" horizontalDpi="1200" verticalDpi="1200" r:id="rId1"/>
  <headerFooter>
    <oddFooter>&amp;L&amp;F&amp;CCopyright by Brian M. Tissue&amp;Rhttp://www.chem.vt.edu/chem-ed/a-text/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4"/>
  <sheetViews>
    <sheetView workbookViewId="0">
      <selection sqref="A1:A1048576"/>
    </sheetView>
  </sheetViews>
  <sheetFormatPr defaultColWidth="9.1796875" defaultRowHeight="14" x14ac:dyDescent="0.3"/>
  <cols>
    <col min="1" max="1" width="3.6328125" style="28" customWidth="1"/>
    <col min="2" max="2" width="3.7265625" style="27" customWidth="1"/>
    <col min="3" max="4" width="13.7265625" style="28" customWidth="1"/>
    <col min="5" max="5" width="5.7265625" style="28" customWidth="1"/>
    <col min="6" max="6" width="22.7265625" style="28" customWidth="1"/>
    <col min="7" max="9" width="5.7265625" style="28" customWidth="1"/>
    <col min="10" max="10" width="3.7265625" style="28" customWidth="1"/>
    <col min="11" max="12" width="18.7265625" style="28" customWidth="1"/>
    <col min="13" max="14" width="3.7265625" style="28" customWidth="1"/>
    <col min="15" max="16384" width="9.1796875" style="28"/>
  </cols>
  <sheetData>
    <row r="2" spans="2:13" x14ac:dyDescent="0.3">
      <c r="B2" s="33"/>
      <c r="C2" s="34" t="s">
        <v>20</v>
      </c>
      <c r="D2" s="34"/>
      <c r="E2" s="35"/>
      <c r="F2" s="36"/>
      <c r="G2" s="36"/>
      <c r="H2" s="36"/>
      <c r="I2" s="36"/>
      <c r="J2" s="36"/>
      <c r="K2" s="36"/>
      <c r="L2" s="36"/>
      <c r="M2" s="37"/>
    </row>
    <row r="3" spans="2:13" x14ac:dyDescent="0.3">
      <c r="B3" s="38"/>
      <c r="C3" s="39"/>
      <c r="D3" s="39"/>
      <c r="E3" s="40"/>
      <c r="F3" s="41"/>
      <c r="G3" s="41"/>
      <c r="H3" s="41"/>
      <c r="I3" s="41"/>
      <c r="J3" s="41"/>
      <c r="K3" s="41"/>
      <c r="L3" s="41"/>
      <c r="M3" s="42"/>
    </row>
    <row r="4" spans="2:13" x14ac:dyDescent="0.3">
      <c r="B4" s="38"/>
      <c r="C4" s="39" t="s">
        <v>330</v>
      </c>
      <c r="D4" s="43" t="s">
        <v>316</v>
      </c>
      <c r="E4" s="41"/>
      <c r="F4" s="41"/>
      <c r="G4" s="41"/>
      <c r="H4" s="41"/>
      <c r="I4" s="41"/>
      <c r="J4" s="41"/>
      <c r="K4" s="44"/>
      <c r="L4" s="41"/>
      <c r="M4" s="42"/>
    </row>
    <row r="5" spans="2:13" x14ac:dyDescent="0.3">
      <c r="B5" s="38"/>
      <c r="C5" s="41"/>
      <c r="D5" s="45" t="s">
        <v>329</v>
      </c>
      <c r="E5" s="41"/>
      <c r="F5" s="41"/>
      <c r="G5" s="41"/>
      <c r="H5" s="41"/>
      <c r="I5" s="41"/>
      <c r="J5" s="41"/>
      <c r="K5" s="41"/>
      <c r="L5" s="41"/>
      <c r="M5" s="42"/>
    </row>
    <row r="6" spans="2:13" x14ac:dyDescent="0.3">
      <c r="B6" s="38"/>
      <c r="C6" s="41"/>
      <c r="D6" s="45" t="s">
        <v>328</v>
      </c>
      <c r="E6" s="41"/>
      <c r="F6" s="41"/>
      <c r="G6" s="41"/>
      <c r="H6" s="41"/>
      <c r="I6" s="41"/>
      <c r="J6" s="41"/>
      <c r="K6" s="41"/>
      <c r="L6" s="41"/>
      <c r="M6" s="42"/>
    </row>
    <row r="7" spans="2:13" x14ac:dyDescent="0.3">
      <c r="B7" s="38"/>
      <c r="C7" s="41"/>
      <c r="D7" s="45" t="s">
        <v>327</v>
      </c>
      <c r="E7" s="41"/>
      <c r="F7" s="41"/>
      <c r="G7" s="41"/>
      <c r="H7" s="41"/>
      <c r="I7" s="41"/>
      <c r="J7" s="41"/>
      <c r="K7" s="41"/>
      <c r="L7" s="41"/>
      <c r="M7" s="42"/>
    </row>
    <row r="8" spans="2:13" x14ac:dyDescent="0.3">
      <c r="B8" s="38"/>
      <c r="C8" s="41"/>
      <c r="D8" s="46" t="s">
        <v>207</v>
      </c>
      <c r="E8" s="41"/>
      <c r="F8" s="41"/>
      <c r="G8" s="41"/>
      <c r="H8" s="41"/>
      <c r="I8" s="41"/>
      <c r="J8" s="41"/>
      <c r="K8" s="41"/>
      <c r="L8" s="41"/>
      <c r="M8" s="42"/>
    </row>
    <row r="9" spans="2:13" x14ac:dyDescent="0.3">
      <c r="B9" s="38"/>
      <c r="C9" s="41"/>
      <c r="D9" s="41"/>
      <c r="E9" s="40"/>
      <c r="F9" s="41"/>
      <c r="G9" s="46"/>
      <c r="H9" s="41"/>
      <c r="I9" s="41"/>
      <c r="J9" s="41"/>
      <c r="K9" s="41"/>
      <c r="L9" s="41"/>
      <c r="M9" s="42"/>
    </row>
    <row r="10" spans="2:13" x14ac:dyDescent="0.3">
      <c r="B10" s="38"/>
      <c r="C10" s="41"/>
      <c r="D10" s="41"/>
      <c r="E10" s="41"/>
      <c r="F10" s="41"/>
      <c r="G10" s="41"/>
      <c r="H10" s="41"/>
      <c r="I10" s="41"/>
      <c r="J10" s="41"/>
      <c r="K10" s="44" t="s">
        <v>201</v>
      </c>
      <c r="L10" s="44" t="s">
        <v>200</v>
      </c>
      <c r="M10" s="42"/>
    </row>
    <row r="11" spans="2:13" x14ac:dyDescent="0.3">
      <c r="B11" s="38"/>
      <c r="C11" s="40" t="s">
        <v>16</v>
      </c>
      <c r="D11" s="40" t="s">
        <v>17</v>
      </c>
      <c r="E11" s="47" t="s">
        <v>38</v>
      </c>
      <c r="F11" s="44" t="s">
        <v>198</v>
      </c>
      <c r="G11" s="44" t="s">
        <v>39</v>
      </c>
      <c r="H11" s="44" t="s">
        <v>23</v>
      </c>
      <c r="I11" s="44" t="s">
        <v>199</v>
      </c>
      <c r="J11" s="40"/>
      <c r="K11" s="48" t="s">
        <v>24</v>
      </c>
      <c r="L11" s="48" t="s">
        <v>24</v>
      </c>
      <c r="M11" s="42"/>
    </row>
    <row r="12" spans="2:13" x14ac:dyDescent="0.3">
      <c r="B12" s="38">
        <v>1</v>
      </c>
      <c r="C12" s="1" t="s">
        <v>1</v>
      </c>
      <c r="D12" s="2">
        <v>0.1</v>
      </c>
      <c r="E12" s="52">
        <f>IF(ISBLANK($C12),"",(VLOOKUP($C12,'ion size lookup table'!$B$4:$D$131,2,FALSE)))</f>
        <v>1</v>
      </c>
      <c r="F12" s="52" t="str">
        <f>IF(ISBLANK($C12),"",(VLOOKUP($C12,'ion size lookup table'!$B$4:$F$131,5,FALSE)))</f>
        <v>potassium ion</v>
      </c>
      <c r="G12" s="52">
        <f>IF(ISBLANK($C12),"",(VLOOKUP($C12,'ion size lookup table'!$B$4:$D$131,3,FALSE)))</f>
        <v>0.3</v>
      </c>
      <c r="H12" s="52">
        <f>IF(ISBLANK($C12),"",(VLOOKUP($C12,'ion size lookup table'!$B$4:$D$131,2,FALSE))^2)</f>
        <v>1</v>
      </c>
      <c r="I12" s="52">
        <f t="shared" ref="I12:I23" si="0">IF(ISBLANK($C12),"",$D12*$H12)</f>
        <v>0.1</v>
      </c>
      <c r="J12" s="41"/>
      <c r="K12" s="53">
        <f t="shared" ref="K12:K23" si="1">IF(ISBLANK($C12),"",10^((-0.5091*$H12*($D$26^0.5))/(1+3.29*$G12*($D$26^0.5))))</f>
        <v>0.74986943096232639</v>
      </c>
      <c r="L12" s="53">
        <f t="shared" ref="L12:L23" si="2">IF(ISBLANK($C12),"",10^(-0.5*$H12*((SQRT($D$26)/(1+SQRT($D$26)))-0.3*$D$26)))</f>
        <v>0.78229119225112165</v>
      </c>
      <c r="M12" s="42"/>
    </row>
    <row r="13" spans="2:13" x14ac:dyDescent="0.3">
      <c r="B13" s="38">
        <v>2</v>
      </c>
      <c r="C13" s="55" t="s">
        <v>161</v>
      </c>
      <c r="D13" s="2">
        <v>0.09</v>
      </c>
      <c r="E13" s="52">
        <f>IF(ISBLANK($C13),"",(VLOOKUP($C13,'ion size lookup table'!$B$4:$D$131,2,FALSE)))</f>
        <v>-1</v>
      </c>
      <c r="F13" s="52" t="str">
        <f>IF(ISBLANK($C13),"",(VLOOKUP($C13,'ion size lookup table'!$B$4:$F$131,5,FALSE)))</f>
        <v>hydrogenphthalate ion</v>
      </c>
      <c r="G13" s="52">
        <f>IF(ISBLANK($C13),"",(VLOOKUP($C13,'ion size lookup table'!$B$4:$D$131,3,FALSE)))</f>
        <v>0.6</v>
      </c>
      <c r="H13" s="52">
        <f>IF(ISBLANK($C13),"",(VLOOKUP($C13,'ion size lookup table'!$B$4:$D$131,2,FALSE))^2)</f>
        <v>1</v>
      </c>
      <c r="I13" s="52">
        <f t="shared" si="0"/>
        <v>0.09</v>
      </c>
      <c r="J13" s="41"/>
      <c r="K13" s="53">
        <f t="shared" si="1"/>
        <v>0.79318424122417119</v>
      </c>
      <c r="L13" s="53">
        <f t="shared" si="2"/>
        <v>0.78229119225112165</v>
      </c>
      <c r="M13" s="42"/>
    </row>
    <row r="14" spans="2:13" x14ac:dyDescent="0.3">
      <c r="B14" s="38">
        <v>3</v>
      </c>
      <c r="C14" s="55" t="s">
        <v>337</v>
      </c>
      <c r="D14" s="2">
        <v>5.0000000000000001E-3</v>
      </c>
      <c r="E14" s="52">
        <f>IF(ISBLANK($C14),"",(VLOOKUP($C14,'ion size lookup table'!$B$4:$D$131,2,FALSE)))</f>
        <v>-2</v>
      </c>
      <c r="F14" s="52" t="str">
        <f>IF(ISBLANK($C14),"",(VLOOKUP($C14,'ion size lookup table'!$B$4:$F$131,5,FALSE)))</f>
        <v>phthalate ion</v>
      </c>
      <c r="G14" s="52">
        <f>IF(ISBLANK($C14),"",(VLOOKUP($C14,'ion size lookup table'!$B$4:$D$131,3,FALSE)))</f>
        <v>0.6</v>
      </c>
      <c r="H14" s="52">
        <f>IF(ISBLANK($C14),"",(VLOOKUP($C14,'ion size lookup table'!$B$4:$D$131,2,FALSE))^2)</f>
        <v>4</v>
      </c>
      <c r="I14" s="52">
        <f t="shared" si="0"/>
        <v>0.02</v>
      </c>
      <c r="J14" s="41"/>
      <c r="K14" s="53">
        <f t="shared" si="1"/>
        <v>0.39581870053105256</v>
      </c>
      <c r="L14" s="53">
        <f t="shared" si="2"/>
        <v>0.37451892001564774</v>
      </c>
      <c r="M14" s="42"/>
    </row>
    <row r="15" spans="2:13" x14ac:dyDescent="0.3">
      <c r="B15" s="38">
        <v>4</v>
      </c>
      <c r="C15" s="1" t="s">
        <v>4</v>
      </c>
      <c r="D15" s="2">
        <v>1E-4</v>
      </c>
      <c r="E15" s="52">
        <f>IF(ISBLANK($C15),"",(VLOOKUP($C15,'ion size lookup table'!$B$4:$D$131,2,FALSE)))</f>
        <v>1</v>
      </c>
      <c r="F15" s="52" t="str">
        <f>IF(ISBLANK($C15),"",(VLOOKUP($C15,'ion size lookup table'!$B$4:$F$131,5,FALSE)))</f>
        <v>hydrogen ion</v>
      </c>
      <c r="G15" s="52">
        <f>IF(ISBLANK($C15),"",(VLOOKUP($C15,'ion size lookup table'!$B$4:$D$131,3,FALSE)))</f>
        <v>0.9</v>
      </c>
      <c r="H15" s="52">
        <f>IF(ISBLANK($C15),"",(VLOOKUP($C15,'ion size lookup table'!$B$4:$D$131,2,FALSE))^2)</f>
        <v>1</v>
      </c>
      <c r="I15" s="52">
        <f t="shared" si="0"/>
        <v>1E-4</v>
      </c>
      <c r="J15" s="41"/>
      <c r="K15" s="53">
        <f t="shared" si="1"/>
        <v>0.82375904766200858</v>
      </c>
      <c r="L15" s="53">
        <f t="shared" si="2"/>
        <v>0.78229119225112165</v>
      </c>
      <c r="M15" s="42"/>
    </row>
    <row r="16" spans="2:13" x14ac:dyDescent="0.3">
      <c r="B16" s="38">
        <v>5</v>
      </c>
      <c r="C16" s="1" t="s">
        <v>18</v>
      </c>
      <c r="D16" s="2">
        <v>1E-10</v>
      </c>
      <c r="E16" s="52">
        <f>IF(ISBLANK($C16),"",(VLOOKUP($C16,'ion size lookup table'!$B$4:$D$131,2,FALSE)))</f>
        <v>-1</v>
      </c>
      <c r="F16" s="52" t="str">
        <f>IF(ISBLANK($C16),"",(VLOOKUP($C16,'ion size lookup table'!$B$4:$F$131,5,FALSE)))</f>
        <v>hydroxide ion</v>
      </c>
      <c r="G16" s="52">
        <f>IF(ISBLANK($C16),"",(VLOOKUP($C16,'ion size lookup table'!$B$4:$D$131,3,FALSE)))</f>
        <v>0.35</v>
      </c>
      <c r="H16" s="52">
        <f>IF(ISBLANK($C16),"",(VLOOKUP($C16,'ion size lookup table'!$B$4:$D$131,2,FALSE))^2)</f>
        <v>1</v>
      </c>
      <c r="I16" s="52">
        <f t="shared" si="0"/>
        <v>1E-10</v>
      </c>
      <c r="J16" s="41"/>
      <c r="K16" s="53">
        <f t="shared" si="1"/>
        <v>0.75829724590675651</v>
      </c>
      <c r="L16" s="53">
        <f t="shared" si="2"/>
        <v>0.78229119225112165</v>
      </c>
      <c r="M16" s="42"/>
    </row>
    <row r="17" spans="2:13" x14ac:dyDescent="0.3">
      <c r="B17" s="38">
        <v>6</v>
      </c>
      <c r="C17" s="1" t="s">
        <v>0</v>
      </c>
      <c r="D17" s="1">
        <v>0</v>
      </c>
      <c r="E17" s="52">
        <f>IF(ISBLANK($C17),"",(VLOOKUP($C17,'ion size lookup table'!$B$4:$D$131,2,FALSE)))</f>
        <v>1</v>
      </c>
      <c r="F17" s="52" t="str">
        <f>IF(ISBLANK($C17),"",(VLOOKUP($C17,'ion size lookup table'!$B$4:$F$131,5,FALSE)))</f>
        <v>sodium ion</v>
      </c>
      <c r="G17" s="52">
        <f>IF(ISBLANK($C17),"",(VLOOKUP($C17,'ion size lookup table'!$B$4:$D$131,3,FALSE)))</f>
        <v>0.4</v>
      </c>
      <c r="H17" s="52">
        <f>IF(ISBLANK($C17),"",(VLOOKUP($C17,'ion size lookup table'!$B$4:$D$131,2,FALSE))^2)</f>
        <v>1</v>
      </c>
      <c r="I17" s="52">
        <f t="shared" si="0"/>
        <v>0</v>
      </c>
      <c r="J17" s="41"/>
      <c r="K17" s="53">
        <f t="shared" si="1"/>
        <v>0.76617942201783007</v>
      </c>
      <c r="L17" s="53">
        <f t="shared" si="2"/>
        <v>0.78229119225112165</v>
      </c>
      <c r="M17" s="42"/>
    </row>
    <row r="18" spans="2:13" x14ac:dyDescent="0.3">
      <c r="B18" s="38">
        <v>7</v>
      </c>
      <c r="C18" s="1" t="s">
        <v>7</v>
      </c>
      <c r="D18" s="1">
        <v>0</v>
      </c>
      <c r="E18" s="52">
        <f>IF(ISBLANK($C18),"",(VLOOKUP($C18,'ion size lookup table'!$B$4:$D$131,2,FALSE)))</f>
        <v>-1</v>
      </c>
      <c r="F18" s="52" t="str">
        <f>IF(ISBLANK($C18),"",(VLOOKUP($C18,'ion size lookup table'!$B$4:$F$131,5,FALSE)))</f>
        <v>chloride ion</v>
      </c>
      <c r="G18" s="52">
        <f>IF(ISBLANK($C18),"",(VLOOKUP($C18,'ion size lookup table'!$B$4:$D$131,3,FALSE)))</f>
        <v>0.3</v>
      </c>
      <c r="H18" s="52">
        <f>IF(ISBLANK($C18),"",(VLOOKUP($C18,'ion size lookup table'!$B$4:$D$131,2,FALSE))^2)</f>
        <v>1</v>
      </c>
      <c r="I18" s="52">
        <f t="shared" si="0"/>
        <v>0</v>
      </c>
      <c r="J18" s="41"/>
      <c r="K18" s="53">
        <f t="shared" si="1"/>
        <v>0.74986943096232639</v>
      </c>
      <c r="L18" s="53">
        <f t="shared" si="2"/>
        <v>0.78229119225112165</v>
      </c>
      <c r="M18" s="42"/>
    </row>
    <row r="19" spans="2:13" x14ac:dyDescent="0.3">
      <c r="B19" s="38">
        <v>8</v>
      </c>
      <c r="C19" s="1"/>
      <c r="D19" s="1"/>
      <c r="E19" s="52" t="str">
        <f>IF(ISBLANK($C19),"",(VLOOKUP($C19,'ion size lookup table'!$B$4:$D$131,2,FALSE)))</f>
        <v/>
      </c>
      <c r="F19" s="52" t="str">
        <f>IF(ISBLANK($C19),"",(VLOOKUP($C19,'ion size lookup table'!$B$4:$F$131,5,FALSE)))</f>
        <v/>
      </c>
      <c r="G19" s="52" t="str">
        <f>IF(ISBLANK($C19),"",(VLOOKUP($C19,'ion size lookup table'!$B$4:$D$131,3,FALSE)))</f>
        <v/>
      </c>
      <c r="H19" s="52" t="str">
        <f>IF(ISBLANK($C19),"",(VLOOKUP($C19,'ion size lookup table'!$B$4:$D$131,2,FALSE))^2)</f>
        <v/>
      </c>
      <c r="I19" s="52" t="str">
        <f t="shared" si="0"/>
        <v/>
      </c>
      <c r="J19" s="41"/>
      <c r="K19" s="53" t="str">
        <f t="shared" si="1"/>
        <v/>
      </c>
      <c r="L19" s="53" t="str">
        <f t="shared" si="2"/>
        <v/>
      </c>
      <c r="M19" s="42"/>
    </row>
    <row r="20" spans="2:13" x14ac:dyDescent="0.3">
      <c r="B20" s="38">
        <v>9</v>
      </c>
      <c r="C20" s="1"/>
      <c r="D20" s="1"/>
      <c r="E20" s="52" t="str">
        <f>IF(ISBLANK($C20),"",(VLOOKUP($C20,'ion size lookup table'!$B$4:$D$131,2,FALSE)))</f>
        <v/>
      </c>
      <c r="F20" s="52" t="str">
        <f>IF(ISBLANK($C20),"",(VLOOKUP($C20,'ion size lookup table'!$B$4:$F$131,5,FALSE)))</f>
        <v/>
      </c>
      <c r="G20" s="52" t="str">
        <f>IF(ISBLANK($C20),"",(VLOOKUP($C20,'ion size lookup table'!$B$4:$D$131,3,FALSE)))</f>
        <v/>
      </c>
      <c r="H20" s="52" t="str">
        <f>IF(ISBLANK($C20),"",(VLOOKUP($C20,'ion size lookup table'!$B$4:$D$131,2,FALSE))^2)</f>
        <v/>
      </c>
      <c r="I20" s="52" t="str">
        <f t="shared" si="0"/>
        <v/>
      </c>
      <c r="J20" s="41"/>
      <c r="K20" s="53" t="str">
        <f t="shared" si="1"/>
        <v/>
      </c>
      <c r="L20" s="53" t="str">
        <f t="shared" si="2"/>
        <v/>
      </c>
      <c r="M20" s="42"/>
    </row>
    <row r="21" spans="2:13" x14ac:dyDescent="0.3">
      <c r="B21" s="38">
        <v>10</v>
      </c>
      <c r="C21" s="1"/>
      <c r="D21" s="1"/>
      <c r="E21" s="52" t="str">
        <f>IF(ISBLANK($C21),"",(VLOOKUP($C21,'ion size lookup table'!$B$4:$D$131,2,FALSE)))</f>
        <v/>
      </c>
      <c r="F21" s="52" t="str">
        <f>IF(ISBLANK($C21),"",(VLOOKUP($C21,'ion size lookup table'!$B$4:$F$131,5,FALSE)))</f>
        <v/>
      </c>
      <c r="G21" s="52" t="str">
        <f>IF(ISBLANK($C21),"",(VLOOKUP($C21,'ion size lookup table'!$B$4:$D$131,3,FALSE)))</f>
        <v/>
      </c>
      <c r="H21" s="52" t="str">
        <f>IF(ISBLANK($C21),"",(VLOOKUP($C21,'ion size lookup table'!$B$4:$D$131,2,FALSE))^2)</f>
        <v/>
      </c>
      <c r="I21" s="52" t="str">
        <f t="shared" si="0"/>
        <v/>
      </c>
      <c r="J21" s="41"/>
      <c r="K21" s="53" t="str">
        <f t="shared" si="1"/>
        <v/>
      </c>
      <c r="L21" s="53" t="str">
        <f t="shared" si="2"/>
        <v/>
      </c>
      <c r="M21" s="42"/>
    </row>
    <row r="22" spans="2:13" x14ac:dyDescent="0.3">
      <c r="B22" s="38">
        <v>11</v>
      </c>
      <c r="C22" s="1"/>
      <c r="D22" s="1"/>
      <c r="E22" s="52" t="str">
        <f>IF(ISBLANK($C22),"",(VLOOKUP($C22,'ion size lookup table'!$B$4:$D$131,2,FALSE)))</f>
        <v/>
      </c>
      <c r="F22" s="52" t="str">
        <f>IF(ISBLANK($C22),"",(VLOOKUP($C22,'ion size lookup table'!$B$4:$F$131,5,FALSE)))</f>
        <v/>
      </c>
      <c r="G22" s="52" t="str">
        <f>IF(ISBLANK($C22),"",(VLOOKUP($C22,'ion size lookup table'!$B$4:$D$131,3,FALSE)))</f>
        <v/>
      </c>
      <c r="H22" s="52" t="str">
        <f>IF(ISBLANK($C22),"",(VLOOKUP($C22,'ion size lookup table'!$B$4:$D$131,2,FALSE))^2)</f>
        <v/>
      </c>
      <c r="I22" s="52" t="str">
        <f t="shared" si="0"/>
        <v/>
      </c>
      <c r="J22" s="41"/>
      <c r="K22" s="53" t="str">
        <f t="shared" si="1"/>
        <v/>
      </c>
      <c r="L22" s="53" t="str">
        <f t="shared" si="2"/>
        <v/>
      </c>
      <c r="M22" s="42"/>
    </row>
    <row r="23" spans="2:13" x14ac:dyDescent="0.3">
      <c r="B23" s="38">
        <v>12</v>
      </c>
      <c r="C23" s="1"/>
      <c r="D23" s="1"/>
      <c r="E23" s="52" t="str">
        <f>IF(ISBLANK($C23),"",(VLOOKUP($C23,'ion size lookup table'!$B$4:$D$131,2,FALSE)))</f>
        <v/>
      </c>
      <c r="F23" s="52" t="str">
        <f>IF(ISBLANK($C23),"",(VLOOKUP($C23,'ion size lookup table'!$B$4:$F$131,5,FALSE)))</f>
        <v/>
      </c>
      <c r="G23" s="52" t="str">
        <f>IF(ISBLANK($C23),"",(VLOOKUP($C23,'ion size lookup table'!$B$4:$D$131,3,FALSE)))</f>
        <v/>
      </c>
      <c r="H23" s="52" t="str">
        <f>IF(ISBLANK($C23),"",(VLOOKUP($C23,'ion size lookup table'!$B$4:$D$131,2,FALSE))^2)</f>
        <v/>
      </c>
      <c r="I23" s="52" t="str">
        <f t="shared" si="0"/>
        <v/>
      </c>
      <c r="J23" s="41"/>
      <c r="K23" s="53" t="str">
        <f t="shared" si="1"/>
        <v/>
      </c>
      <c r="L23" s="53" t="str">
        <f t="shared" si="2"/>
        <v/>
      </c>
      <c r="M23" s="42"/>
    </row>
    <row r="24" spans="2:13" x14ac:dyDescent="0.3">
      <c r="B24" s="38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2"/>
    </row>
    <row r="25" spans="2:13" x14ac:dyDescent="0.3">
      <c r="B25" s="38"/>
      <c r="C25" s="41"/>
      <c r="D25" s="44" t="s">
        <v>19</v>
      </c>
      <c r="E25" s="41"/>
      <c r="F25" s="41"/>
      <c r="G25" s="41"/>
      <c r="H25" s="41"/>
      <c r="I25" s="41"/>
      <c r="J25" s="41"/>
      <c r="K25" s="41"/>
      <c r="L25" s="41"/>
      <c r="M25" s="42"/>
    </row>
    <row r="26" spans="2:13" x14ac:dyDescent="0.3">
      <c r="B26" s="38"/>
      <c r="C26" s="41"/>
      <c r="D26" s="53">
        <f>0.5*SUM($I$12:$I$23)</f>
        <v>0.10505000004999999</v>
      </c>
      <c r="E26" s="41"/>
      <c r="F26" s="41"/>
      <c r="G26" s="41"/>
      <c r="H26" s="41"/>
      <c r="I26" s="41"/>
      <c r="J26" s="41"/>
      <c r="K26" s="41"/>
      <c r="L26" s="41"/>
      <c r="M26" s="42"/>
    </row>
    <row r="27" spans="2:13" x14ac:dyDescent="0.3">
      <c r="B27" s="38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</row>
    <row r="28" spans="2:13" x14ac:dyDescent="0.3">
      <c r="B28" s="38"/>
      <c r="C28" s="41"/>
      <c r="D28" s="45" t="s">
        <v>202</v>
      </c>
      <c r="E28" s="41"/>
      <c r="F28" s="41"/>
      <c r="G28" s="41"/>
      <c r="H28" s="41"/>
      <c r="I28" s="41"/>
      <c r="J28" s="41"/>
      <c r="K28" s="41"/>
      <c r="L28" s="41"/>
      <c r="M28" s="42"/>
    </row>
    <row r="29" spans="2:13" x14ac:dyDescent="0.3">
      <c r="B29" s="38"/>
      <c r="C29" s="41"/>
      <c r="D29" s="43" t="s">
        <v>205</v>
      </c>
      <c r="E29" s="41"/>
      <c r="F29" s="41"/>
      <c r="G29" s="41"/>
      <c r="H29" s="41"/>
      <c r="I29" s="41"/>
      <c r="J29" s="41"/>
      <c r="K29" s="41"/>
      <c r="L29" s="41"/>
      <c r="M29" s="42"/>
    </row>
    <row r="30" spans="2:13" x14ac:dyDescent="0.3">
      <c r="B30" s="38"/>
      <c r="C30" s="41"/>
      <c r="D30" s="43" t="s">
        <v>317</v>
      </c>
      <c r="E30" s="41"/>
      <c r="F30" s="41"/>
      <c r="G30" s="41"/>
      <c r="H30" s="41"/>
      <c r="I30" s="41"/>
      <c r="J30" s="41"/>
      <c r="K30" s="41"/>
      <c r="L30" s="41"/>
      <c r="M30" s="42"/>
    </row>
    <row r="31" spans="2:13" x14ac:dyDescent="0.3">
      <c r="B31" s="38"/>
      <c r="C31" s="41"/>
      <c r="D31" s="43" t="s">
        <v>206</v>
      </c>
      <c r="E31" s="41"/>
      <c r="F31" s="41"/>
      <c r="G31" s="41"/>
      <c r="H31" s="41"/>
      <c r="I31" s="41"/>
      <c r="J31" s="41"/>
      <c r="K31" s="41"/>
      <c r="L31" s="41"/>
      <c r="M31" s="42"/>
    </row>
    <row r="32" spans="2:13" x14ac:dyDescent="0.3">
      <c r="B32" s="38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2"/>
    </row>
    <row r="33" spans="2:13" x14ac:dyDescent="0.3">
      <c r="B33" s="38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2"/>
    </row>
    <row r="34" spans="2:13" x14ac:dyDescent="0.3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1"/>
    </row>
  </sheetData>
  <phoneticPr fontId="0" type="noConversion"/>
  <pageMargins left="0.5" right="0.5" top="0.5" bottom="0.5" header="0.5" footer="0.5"/>
  <pageSetup orientation="landscape" horizontalDpi="1200" verticalDpi="1200" r:id="rId1"/>
  <headerFooter>
    <oddFooter>&amp;L&amp;F&amp;CCopyright by Brian M. Tissue&amp;Rhttp://www.chem.vt.edu/chem-ed/a-text/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workbookViewId="0">
      <selection sqref="A1:A1048576"/>
    </sheetView>
  </sheetViews>
  <sheetFormatPr defaultColWidth="9.1796875" defaultRowHeight="12.4" x14ac:dyDescent="0.3"/>
  <cols>
    <col min="1" max="1" width="3.6328125" style="23" customWidth="1"/>
    <col min="2" max="2" width="14.7265625" style="24" customWidth="1"/>
    <col min="3" max="3" width="9.7265625" style="25" customWidth="1"/>
    <col min="4" max="4" width="9.7265625" style="26" customWidth="1"/>
    <col min="5" max="6" width="26.7265625" style="11" customWidth="1"/>
    <col min="7" max="7" width="15.7265625" style="11" customWidth="1"/>
    <col min="8" max="8" width="2.7265625" style="11" customWidth="1"/>
    <col min="9" max="16384" width="9.1796875" style="11"/>
  </cols>
  <sheetData>
    <row r="1" spans="1:7" ht="13.45" x14ac:dyDescent="0.3">
      <c r="A1" s="6"/>
      <c r="B1" s="7" t="s">
        <v>174</v>
      </c>
      <c r="C1" s="8"/>
      <c r="D1" s="9"/>
      <c r="E1" s="9"/>
      <c r="F1" s="10"/>
    </row>
    <row r="2" spans="1:7" ht="13.45" x14ac:dyDescent="0.3">
      <c r="A2" s="6"/>
      <c r="B2" s="12"/>
      <c r="C2" s="8"/>
      <c r="D2" s="9"/>
      <c r="E2" s="9"/>
      <c r="F2" s="10"/>
      <c r="G2" s="10"/>
    </row>
    <row r="3" spans="1:7" ht="13.45" x14ac:dyDescent="0.3">
      <c r="A3" s="6"/>
      <c r="B3" s="13" t="s">
        <v>16</v>
      </c>
      <c r="C3" s="14" t="s">
        <v>38</v>
      </c>
      <c r="D3" s="15" t="s">
        <v>208</v>
      </c>
      <c r="E3" s="13" t="s">
        <v>175</v>
      </c>
      <c r="F3" s="13" t="s">
        <v>40</v>
      </c>
      <c r="G3" s="10"/>
    </row>
    <row r="4" spans="1:7" ht="13.45" x14ac:dyDescent="0.3">
      <c r="A4" s="6"/>
      <c r="B4" s="16" t="s">
        <v>21</v>
      </c>
      <c r="C4" s="17">
        <v>1</v>
      </c>
      <c r="D4" s="18">
        <v>0.25</v>
      </c>
      <c r="E4" s="16"/>
      <c r="F4" s="16" t="s">
        <v>176</v>
      </c>
      <c r="G4" s="10"/>
    </row>
    <row r="5" spans="1:7" ht="13.45" x14ac:dyDescent="0.3">
      <c r="A5" s="6"/>
      <c r="B5" s="16" t="s">
        <v>14</v>
      </c>
      <c r="C5" s="17">
        <v>3</v>
      </c>
      <c r="D5" s="18">
        <v>0.9</v>
      </c>
      <c r="E5" s="16"/>
      <c r="F5" s="16" t="s">
        <v>41</v>
      </c>
      <c r="G5" s="10"/>
    </row>
    <row r="6" spans="1:7" ht="14.55" x14ac:dyDescent="0.3">
      <c r="A6" s="6"/>
      <c r="B6" s="16" t="s">
        <v>209</v>
      </c>
      <c r="C6" s="17">
        <v>-1</v>
      </c>
      <c r="D6" s="18">
        <v>0.4</v>
      </c>
      <c r="E6" s="16"/>
      <c r="F6" s="16" t="s">
        <v>42</v>
      </c>
      <c r="G6" s="10"/>
    </row>
    <row r="7" spans="1:7" ht="13.45" x14ac:dyDescent="0.3">
      <c r="A7" s="6"/>
      <c r="B7" s="16" t="s">
        <v>12</v>
      </c>
      <c r="C7" s="17">
        <v>2</v>
      </c>
      <c r="D7" s="18">
        <v>0.5</v>
      </c>
      <c r="E7" s="16"/>
      <c r="F7" s="16" t="s">
        <v>43</v>
      </c>
      <c r="G7" s="10"/>
    </row>
    <row r="8" spans="1:7" ht="13.45" x14ac:dyDescent="0.3">
      <c r="A8" s="6"/>
      <c r="B8" s="16" t="s">
        <v>27</v>
      </c>
      <c r="C8" s="17">
        <v>2</v>
      </c>
      <c r="D8" s="18">
        <v>0.8</v>
      </c>
      <c r="E8" s="16"/>
      <c r="F8" s="16" t="s">
        <v>44</v>
      </c>
      <c r="G8" s="10"/>
    </row>
    <row r="9" spans="1:7" ht="13.45" x14ac:dyDescent="0.3">
      <c r="A9" s="6"/>
      <c r="B9" s="16" t="s">
        <v>8</v>
      </c>
      <c r="C9" s="17">
        <v>-1</v>
      </c>
      <c r="D9" s="18">
        <v>0.3</v>
      </c>
      <c r="E9" s="16"/>
      <c r="F9" s="16" t="s">
        <v>45</v>
      </c>
      <c r="G9" s="10"/>
    </row>
    <row r="10" spans="1:7" ht="14.55" x14ac:dyDescent="0.3">
      <c r="A10" s="6"/>
      <c r="B10" s="16" t="s">
        <v>210</v>
      </c>
      <c r="C10" s="17">
        <v>-1</v>
      </c>
      <c r="D10" s="18">
        <v>0.35</v>
      </c>
      <c r="E10" s="16"/>
      <c r="F10" s="16" t="s">
        <v>46</v>
      </c>
      <c r="G10" s="10"/>
    </row>
    <row r="11" spans="1:7" ht="14.55" x14ac:dyDescent="0.3">
      <c r="A11" s="6"/>
      <c r="B11" s="16" t="s">
        <v>211</v>
      </c>
      <c r="C11" s="17">
        <v>-2</v>
      </c>
      <c r="D11" s="18">
        <v>0.45</v>
      </c>
      <c r="E11" s="16"/>
      <c r="F11" s="16" t="s">
        <v>47</v>
      </c>
      <c r="G11" s="10"/>
    </row>
    <row r="12" spans="1:7" ht="14.55" x14ac:dyDescent="0.3">
      <c r="A12" s="6"/>
      <c r="B12" s="16" t="s">
        <v>212</v>
      </c>
      <c r="C12" s="17">
        <v>-1</v>
      </c>
      <c r="D12" s="18">
        <v>0.4</v>
      </c>
      <c r="E12" s="16"/>
      <c r="F12" s="16" t="s">
        <v>48</v>
      </c>
      <c r="G12" s="3" t="s">
        <v>149</v>
      </c>
    </row>
    <row r="13" spans="1:7" ht="14.55" x14ac:dyDescent="0.3">
      <c r="A13" s="6"/>
      <c r="B13" s="16" t="s">
        <v>213</v>
      </c>
      <c r="C13" s="17">
        <v>-1</v>
      </c>
      <c r="D13" s="18">
        <v>0.3</v>
      </c>
      <c r="E13" s="16" t="s">
        <v>28</v>
      </c>
      <c r="F13" s="16" t="s">
        <v>49</v>
      </c>
      <c r="G13" s="10"/>
    </row>
    <row r="14" spans="1:7" ht="14.55" x14ac:dyDescent="0.3">
      <c r="A14" s="6"/>
      <c r="B14" s="16" t="s">
        <v>214</v>
      </c>
      <c r="C14" s="17">
        <v>-2</v>
      </c>
      <c r="D14" s="18">
        <v>0.45</v>
      </c>
      <c r="E14" s="16" t="s">
        <v>215</v>
      </c>
      <c r="F14" s="16" t="s">
        <v>50</v>
      </c>
      <c r="G14" s="10"/>
    </row>
    <row r="15" spans="1:7" ht="14.55" x14ac:dyDescent="0.3">
      <c r="A15" s="6"/>
      <c r="B15" s="16" t="s">
        <v>216</v>
      </c>
      <c r="C15" s="17">
        <v>-1</v>
      </c>
      <c r="D15" s="18">
        <v>0.45</v>
      </c>
      <c r="E15" s="16" t="s">
        <v>217</v>
      </c>
      <c r="F15" s="16" t="s">
        <v>51</v>
      </c>
      <c r="G15" s="10"/>
    </row>
    <row r="16" spans="1:7" ht="14.55" x14ac:dyDescent="0.3">
      <c r="A16" s="6"/>
      <c r="B16" s="54" t="s">
        <v>336</v>
      </c>
      <c r="C16" s="17">
        <v>-1</v>
      </c>
      <c r="D16" s="18">
        <v>0.45</v>
      </c>
      <c r="E16" s="16" t="s">
        <v>217</v>
      </c>
      <c r="F16" s="16" t="s">
        <v>51</v>
      </c>
      <c r="G16" s="10"/>
    </row>
    <row r="17" spans="1:7" ht="14.55" x14ac:dyDescent="0.3">
      <c r="A17" s="6"/>
      <c r="B17" s="16" t="s">
        <v>217</v>
      </c>
      <c r="C17" s="17">
        <v>-1</v>
      </c>
      <c r="D17" s="18">
        <v>0.45</v>
      </c>
      <c r="E17" s="16" t="s">
        <v>217</v>
      </c>
      <c r="F17" s="16" t="s">
        <v>51</v>
      </c>
      <c r="G17" s="10"/>
    </row>
    <row r="18" spans="1:7" ht="14.55" x14ac:dyDescent="0.3">
      <c r="A18" s="6"/>
      <c r="B18" s="16" t="s">
        <v>218</v>
      </c>
      <c r="C18" s="17">
        <v>-1</v>
      </c>
      <c r="D18" s="18">
        <v>0.45</v>
      </c>
      <c r="E18" s="16" t="s">
        <v>219</v>
      </c>
      <c r="F18" s="16" t="s">
        <v>52</v>
      </c>
      <c r="G18" s="10"/>
    </row>
    <row r="19" spans="1:7" ht="14.55" x14ac:dyDescent="0.3">
      <c r="A19" s="6"/>
      <c r="B19" s="16" t="s">
        <v>220</v>
      </c>
      <c r="C19" s="17">
        <v>-1</v>
      </c>
      <c r="D19" s="18">
        <v>0.5</v>
      </c>
      <c r="E19" s="16" t="s">
        <v>221</v>
      </c>
      <c r="F19" s="16" t="s">
        <v>53</v>
      </c>
      <c r="G19" s="10"/>
    </row>
    <row r="20" spans="1:7" ht="14.55" x14ac:dyDescent="0.3">
      <c r="A20" s="6"/>
      <c r="B20" s="16" t="s">
        <v>222</v>
      </c>
      <c r="C20" s="17">
        <v>-1</v>
      </c>
      <c r="D20" s="18">
        <v>0.5</v>
      </c>
      <c r="E20" s="16" t="s">
        <v>223</v>
      </c>
      <c r="F20" s="16" t="s">
        <v>54</v>
      </c>
      <c r="G20" s="10"/>
    </row>
    <row r="21" spans="1:7" ht="14.55" x14ac:dyDescent="0.3">
      <c r="A21" s="6"/>
      <c r="B21" s="16" t="s">
        <v>224</v>
      </c>
      <c r="C21" s="17">
        <v>-2</v>
      </c>
      <c r="D21" s="18">
        <v>0.5</v>
      </c>
      <c r="E21" s="16" t="s">
        <v>225</v>
      </c>
      <c r="F21" s="16" t="s">
        <v>55</v>
      </c>
      <c r="G21" s="10"/>
    </row>
    <row r="22" spans="1:7" ht="14.55" x14ac:dyDescent="0.3">
      <c r="A22" s="6"/>
      <c r="B22" s="16" t="s">
        <v>226</v>
      </c>
      <c r="C22" s="17">
        <v>-2</v>
      </c>
      <c r="D22" s="18">
        <v>0.5</v>
      </c>
      <c r="E22" s="16" t="s">
        <v>227</v>
      </c>
      <c r="F22" s="16" t="s">
        <v>57</v>
      </c>
      <c r="G22" s="10"/>
    </row>
    <row r="23" spans="1:7" ht="14.55" x14ac:dyDescent="0.3">
      <c r="A23" s="6"/>
      <c r="B23" s="16" t="s">
        <v>228</v>
      </c>
      <c r="C23" s="17">
        <v>-2</v>
      </c>
      <c r="D23" s="18">
        <v>0.5</v>
      </c>
      <c r="E23" s="16" t="s">
        <v>229</v>
      </c>
      <c r="F23" s="16" t="s">
        <v>58</v>
      </c>
      <c r="G23" s="10"/>
    </row>
    <row r="24" spans="1:7" ht="14.55" x14ac:dyDescent="0.3">
      <c r="A24" s="6"/>
      <c r="B24" s="16" t="s">
        <v>230</v>
      </c>
      <c r="C24" s="17">
        <v>-1</v>
      </c>
      <c r="D24" s="18">
        <v>0.6</v>
      </c>
      <c r="E24" s="16" t="s">
        <v>231</v>
      </c>
      <c r="F24" s="16" t="s">
        <v>56</v>
      </c>
      <c r="G24" s="10"/>
    </row>
    <row r="25" spans="1:7" ht="14.55" x14ac:dyDescent="0.3">
      <c r="A25" s="6"/>
      <c r="B25" s="16" t="s">
        <v>232</v>
      </c>
      <c r="C25" s="17">
        <v>-2</v>
      </c>
      <c r="D25" s="18">
        <v>0.6</v>
      </c>
      <c r="E25" s="16" t="s">
        <v>233</v>
      </c>
      <c r="F25" s="16" t="s">
        <v>59</v>
      </c>
      <c r="G25" s="10"/>
    </row>
    <row r="26" spans="1:7" ht="14.55" x14ac:dyDescent="0.3">
      <c r="A26" s="6"/>
      <c r="B26" s="16" t="s">
        <v>234</v>
      </c>
      <c r="C26" s="17">
        <v>-1</v>
      </c>
      <c r="D26" s="18">
        <v>0.6</v>
      </c>
      <c r="E26" s="16" t="s">
        <v>235</v>
      </c>
      <c r="F26" s="16" t="s">
        <v>177</v>
      </c>
      <c r="G26" s="10"/>
    </row>
    <row r="27" spans="1:7" ht="14.55" x14ac:dyDescent="0.3">
      <c r="A27" s="6"/>
      <c r="B27" s="16" t="s">
        <v>236</v>
      </c>
      <c r="C27" s="17">
        <v>-1</v>
      </c>
      <c r="D27" s="18">
        <v>0.7</v>
      </c>
      <c r="E27" s="16" t="s">
        <v>237</v>
      </c>
      <c r="F27" s="16" t="s">
        <v>64</v>
      </c>
      <c r="G27" s="10"/>
    </row>
    <row r="28" spans="1:7" ht="14.55" x14ac:dyDescent="0.3">
      <c r="A28" s="6"/>
      <c r="B28" s="16" t="s">
        <v>238</v>
      </c>
      <c r="C28" s="17">
        <v>-3</v>
      </c>
      <c r="D28" s="18">
        <v>0.5</v>
      </c>
      <c r="E28" s="16" t="s">
        <v>239</v>
      </c>
      <c r="F28" s="16" t="s">
        <v>60</v>
      </c>
      <c r="G28" s="10"/>
    </row>
    <row r="29" spans="1:7" ht="14.55" x14ac:dyDescent="0.3">
      <c r="A29" s="6"/>
      <c r="B29" s="16" t="s">
        <v>240</v>
      </c>
      <c r="C29" s="17">
        <v>-2</v>
      </c>
      <c r="D29" s="18">
        <v>0.45</v>
      </c>
      <c r="E29" s="16" t="s">
        <v>241</v>
      </c>
      <c r="F29" s="16" t="s">
        <v>61</v>
      </c>
      <c r="G29" s="10"/>
    </row>
    <row r="30" spans="1:7" ht="14.55" x14ac:dyDescent="0.3">
      <c r="A30" s="6"/>
      <c r="B30" s="16" t="s">
        <v>242</v>
      </c>
      <c r="C30" s="17">
        <v>-1</v>
      </c>
      <c r="D30" s="18">
        <v>0.35</v>
      </c>
      <c r="E30" s="16" t="s">
        <v>243</v>
      </c>
      <c r="F30" s="16" t="s">
        <v>62</v>
      </c>
      <c r="G30" s="10"/>
    </row>
    <row r="31" spans="1:7" ht="14.55" x14ac:dyDescent="0.3">
      <c r="A31" s="6"/>
      <c r="B31" s="16" t="s">
        <v>244</v>
      </c>
      <c r="C31" s="17">
        <v>-2</v>
      </c>
      <c r="D31" s="18">
        <v>0.6</v>
      </c>
      <c r="E31" s="16" t="s">
        <v>245</v>
      </c>
      <c r="F31" s="16" t="s">
        <v>63</v>
      </c>
      <c r="G31" s="10" t="s">
        <v>178</v>
      </c>
    </row>
    <row r="32" spans="1:7" ht="14.55" x14ac:dyDescent="0.3">
      <c r="A32" s="6"/>
      <c r="B32" s="16" t="s">
        <v>246</v>
      </c>
      <c r="C32" s="17">
        <v>-2</v>
      </c>
      <c r="D32" s="18">
        <v>0.7</v>
      </c>
      <c r="E32" s="16" t="s">
        <v>247</v>
      </c>
      <c r="F32" s="16" t="s">
        <v>65</v>
      </c>
      <c r="G32" s="10" t="s">
        <v>179</v>
      </c>
    </row>
    <row r="33" spans="1:7" ht="14.55" x14ac:dyDescent="0.3">
      <c r="A33" s="6"/>
      <c r="B33" s="16" t="s">
        <v>248</v>
      </c>
      <c r="C33" s="17">
        <v>-1</v>
      </c>
      <c r="D33" s="18">
        <v>0.6</v>
      </c>
      <c r="E33" s="16" t="s">
        <v>249</v>
      </c>
      <c r="F33" s="16" t="s">
        <v>66</v>
      </c>
      <c r="G33" s="10"/>
    </row>
    <row r="34" spans="1:7" ht="14.55" x14ac:dyDescent="0.3">
      <c r="A34" s="6"/>
      <c r="B34" s="16" t="s">
        <v>250</v>
      </c>
      <c r="C34" s="17">
        <v>-1</v>
      </c>
      <c r="D34" s="18">
        <v>0.6</v>
      </c>
      <c r="E34" s="16" t="s">
        <v>251</v>
      </c>
      <c r="F34" s="16" t="s">
        <v>67</v>
      </c>
      <c r="G34" s="10"/>
    </row>
    <row r="35" spans="1:7" ht="14.55" x14ac:dyDescent="0.3">
      <c r="A35" s="6"/>
      <c r="B35" s="16" t="s">
        <v>252</v>
      </c>
      <c r="C35" s="17">
        <v>-1</v>
      </c>
      <c r="D35" s="18">
        <v>0.6</v>
      </c>
      <c r="E35" s="16" t="s">
        <v>253</v>
      </c>
      <c r="F35" s="16" t="s">
        <v>68</v>
      </c>
      <c r="G35" s="10"/>
    </row>
    <row r="36" spans="1:7" ht="14.55" x14ac:dyDescent="0.3">
      <c r="A36" s="6"/>
      <c r="B36" s="16" t="s">
        <v>254</v>
      </c>
      <c r="C36" s="17">
        <v>-2</v>
      </c>
      <c r="D36" s="18">
        <v>0.6</v>
      </c>
      <c r="E36" s="16" t="s">
        <v>255</v>
      </c>
      <c r="F36" s="16" t="s">
        <v>69</v>
      </c>
      <c r="G36" s="10"/>
    </row>
    <row r="37" spans="1:7" ht="13.45" x14ac:dyDescent="0.3">
      <c r="A37" s="6"/>
      <c r="B37" s="3" t="s">
        <v>161</v>
      </c>
      <c r="C37" s="19">
        <v>-1</v>
      </c>
      <c r="D37" s="20">
        <v>0.6</v>
      </c>
      <c r="E37" s="3"/>
      <c r="F37" s="3" t="s">
        <v>160</v>
      </c>
      <c r="G37" s="3" t="s">
        <v>162</v>
      </c>
    </row>
    <row r="38" spans="1:7" ht="14.55" x14ac:dyDescent="0.3">
      <c r="A38" s="6"/>
      <c r="B38" s="16" t="s">
        <v>256</v>
      </c>
      <c r="C38" s="17">
        <v>-1</v>
      </c>
      <c r="D38" s="18">
        <v>0.6</v>
      </c>
      <c r="E38" s="16" t="s">
        <v>257</v>
      </c>
      <c r="F38" s="16" t="s">
        <v>70</v>
      </c>
      <c r="G38" s="10"/>
    </row>
    <row r="39" spans="1:7" ht="14.55" x14ac:dyDescent="0.3">
      <c r="A39" s="6"/>
      <c r="B39" s="16" t="s">
        <v>258</v>
      </c>
      <c r="C39" s="17">
        <v>-1</v>
      </c>
      <c r="D39" s="18">
        <v>0.7</v>
      </c>
      <c r="E39" s="16" t="s">
        <v>259</v>
      </c>
      <c r="F39" s="16" t="s">
        <v>71</v>
      </c>
      <c r="G39" s="10"/>
    </row>
    <row r="40" spans="1:7" ht="14.55" x14ac:dyDescent="0.3">
      <c r="A40" s="6"/>
      <c r="B40" s="16" t="s">
        <v>260</v>
      </c>
      <c r="C40" s="17">
        <v>-2</v>
      </c>
      <c r="D40" s="18">
        <v>0.7</v>
      </c>
      <c r="E40" s="16" t="s">
        <v>261</v>
      </c>
      <c r="F40" s="16" t="s">
        <v>72</v>
      </c>
      <c r="G40" s="10"/>
    </row>
    <row r="41" spans="1:7" ht="14.55" x14ac:dyDescent="0.3">
      <c r="A41" s="6"/>
      <c r="B41" s="16" t="s">
        <v>262</v>
      </c>
      <c r="C41" s="17">
        <v>-1</v>
      </c>
      <c r="D41" s="18">
        <v>0.8</v>
      </c>
      <c r="E41" s="16" t="s">
        <v>263</v>
      </c>
      <c r="F41" s="16" t="s">
        <v>73</v>
      </c>
      <c r="G41" s="10"/>
    </row>
    <row r="42" spans="1:7" ht="13.45" x14ac:dyDescent="0.3">
      <c r="A42" s="6"/>
      <c r="B42" s="16" t="s">
        <v>10</v>
      </c>
      <c r="C42" s="17">
        <v>2</v>
      </c>
      <c r="D42" s="18">
        <v>0.6</v>
      </c>
      <c r="E42" s="16"/>
      <c r="F42" s="16" t="s">
        <v>74</v>
      </c>
      <c r="G42" s="10"/>
    </row>
    <row r="43" spans="1:7" ht="13.45" x14ac:dyDescent="0.3">
      <c r="A43" s="6"/>
      <c r="B43" s="16" t="s">
        <v>31</v>
      </c>
      <c r="C43" s="17">
        <v>2</v>
      </c>
      <c r="D43" s="18">
        <v>0.5</v>
      </c>
      <c r="E43" s="16"/>
      <c r="F43" s="16" t="s">
        <v>180</v>
      </c>
      <c r="G43" s="10"/>
    </row>
    <row r="44" spans="1:7" ht="13.45" x14ac:dyDescent="0.3">
      <c r="A44" s="6"/>
      <c r="B44" s="16" t="s">
        <v>150</v>
      </c>
      <c r="C44" s="17">
        <v>1</v>
      </c>
      <c r="D44" s="18">
        <v>0.4</v>
      </c>
      <c r="E44" s="16"/>
      <c r="F44" s="16" t="s">
        <v>75</v>
      </c>
      <c r="G44" s="10"/>
    </row>
    <row r="45" spans="1:7" ht="13.45" x14ac:dyDescent="0.3">
      <c r="A45" s="6"/>
      <c r="B45" s="16" t="s">
        <v>181</v>
      </c>
      <c r="C45" s="17">
        <v>3</v>
      </c>
      <c r="D45" s="18">
        <v>0.9</v>
      </c>
      <c r="E45" s="16"/>
      <c r="F45" s="16" t="s">
        <v>76</v>
      </c>
      <c r="G45" s="10"/>
    </row>
    <row r="46" spans="1:7" ht="13.45" x14ac:dyDescent="0.3">
      <c r="A46" s="6"/>
      <c r="B46" s="16" t="s">
        <v>182</v>
      </c>
      <c r="C46" s="17">
        <v>4</v>
      </c>
      <c r="D46" s="18">
        <v>1.1000000000000001</v>
      </c>
      <c r="E46" s="16"/>
      <c r="F46" s="16" t="s">
        <v>77</v>
      </c>
      <c r="G46" s="10"/>
    </row>
    <row r="47" spans="1:7" ht="13.45" x14ac:dyDescent="0.3">
      <c r="A47" s="6"/>
      <c r="B47" s="16" t="s">
        <v>7</v>
      </c>
      <c r="C47" s="17">
        <v>-1</v>
      </c>
      <c r="D47" s="18">
        <v>0.3</v>
      </c>
      <c r="E47" s="16"/>
      <c r="F47" s="16" t="s">
        <v>78</v>
      </c>
      <c r="G47" s="10"/>
    </row>
    <row r="48" spans="1:7" ht="14.55" x14ac:dyDescent="0.3">
      <c r="A48" s="6"/>
      <c r="B48" s="16" t="s">
        <v>264</v>
      </c>
      <c r="C48" s="17">
        <v>-1</v>
      </c>
      <c r="D48" s="18">
        <v>0.4</v>
      </c>
      <c r="E48" s="16"/>
      <c r="F48" s="16" t="s">
        <v>79</v>
      </c>
      <c r="G48" s="10"/>
    </row>
    <row r="49" spans="1:7" ht="14.55" x14ac:dyDescent="0.3">
      <c r="A49" s="6"/>
      <c r="B49" s="16" t="s">
        <v>265</v>
      </c>
      <c r="C49" s="17">
        <v>-1</v>
      </c>
      <c r="D49" s="18">
        <v>0.35</v>
      </c>
      <c r="E49" s="16"/>
      <c r="F49" s="16" t="s">
        <v>80</v>
      </c>
      <c r="G49" s="10"/>
    </row>
    <row r="50" spans="1:7" ht="14.55" x14ac:dyDescent="0.3">
      <c r="A50" s="6"/>
      <c r="B50" s="16" t="s">
        <v>266</v>
      </c>
      <c r="C50" s="17">
        <v>-1</v>
      </c>
      <c r="D50" s="18">
        <v>0.35</v>
      </c>
      <c r="E50" s="16"/>
      <c r="F50" s="16" t="s">
        <v>81</v>
      </c>
      <c r="G50" s="10"/>
    </row>
    <row r="51" spans="1:7" ht="13.45" x14ac:dyDescent="0.3">
      <c r="A51" s="6"/>
      <c r="B51" s="16" t="s">
        <v>22</v>
      </c>
      <c r="C51" s="17">
        <v>-1</v>
      </c>
      <c r="D51" s="18">
        <v>0.3</v>
      </c>
      <c r="E51" s="16"/>
      <c r="F51" s="16" t="s">
        <v>82</v>
      </c>
      <c r="G51" s="10"/>
    </row>
    <row r="52" spans="1:7" ht="13.45" x14ac:dyDescent="0.3">
      <c r="A52" s="6"/>
      <c r="B52" s="16" t="s">
        <v>26</v>
      </c>
      <c r="C52" s="17">
        <v>2</v>
      </c>
      <c r="D52" s="18">
        <v>0.6</v>
      </c>
      <c r="E52" s="16"/>
      <c r="F52" s="16" t="s">
        <v>172</v>
      </c>
      <c r="G52" s="10"/>
    </row>
    <row r="53" spans="1:7" ht="13.45" x14ac:dyDescent="0.3">
      <c r="A53" s="6"/>
      <c r="B53" s="21" t="s">
        <v>167</v>
      </c>
      <c r="C53" s="19">
        <v>3</v>
      </c>
      <c r="D53" s="20">
        <v>0.4</v>
      </c>
      <c r="E53" s="3"/>
      <c r="F53" s="3" t="s">
        <v>168</v>
      </c>
      <c r="G53" s="10"/>
    </row>
    <row r="54" spans="1:7" ht="13.45" x14ac:dyDescent="0.3">
      <c r="A54" s="6"/>
      <c r="B54" s="21" t="s">
        <v>165</v>
      </c>
      <c r="C54" s="19">
        <v>3</v>
      </c>
      <c r="D54" s="20">
        <v>0.4</v>
      </c>
      <c r="E54" s="3"/>
      <c r="F54" s="3" t="s">
        <v>166</v>
      </c>
      <c r="G54" s="10"/>
    </row>
    <row r="55" spans="1:7" ht="13.45" x14ac:dyDescent="0.3">
      <c r="A55" s="6"/>
      <c r="B55" s="21" t="s">
        <v>33</v>
      </c>
      <c r="C55" s="19">
        <v>3</v>
      </c>
      <c r="D55" s="20">
        <v>0.9</v>
      </c>
      <c r="E55" s="3"/>
      <c r="F55" s="3" t="s">
        <v>173</v>
      </c>
      <c r="G55" s="10"/>
    </row>
    <row r="56" spans="1:7" ht="13.45" x14ac:dyDescent="0.3">
      <c r="A56" s="6"/>
      <c r="B56" s="21" t="s">
        <v>163</v>
      </c>
      <c r="C56" s="19">
        <v>3</v>
      </c>
      <c r="D56" s="20">
        <v>0.4</v>
      </c>
      <c r="E56" s="3"/>
      <c r="F56" s="3" t="s">
        <v>164</v>
      </c>
      <c r="G56" s="10"/>
    </row>
    <row r="57" spans="1:7" ht="14.55" x14ac:dyDescent="0.3">
      <c r="A57" s="6"/>
      <c r="B57" s="16" t="s">
        <v>267</v>
      </c>
      <c r="C57" s="17">
        <v>-2</v>
      </c>
      <c r="D57" s="18">
        <v>0.4</v>
      </c>
      <c r="E57" s="16"/>
      <c r="F57" s="16" t="s">
        <v>83</v>
      </c>
      <c r="G57" s="10"/>
    </row>
    <row r="58" spans="1:7" ht="13.45" x14ac:dyDescent="0.3">
      <c r="A58" s="6"/>
      <c r="B58" s="16" t="s">
        <v>151</v>
      </c>
      <c r="C58" s="17">
        <v>1</v>
      </c>
      <c r="D58" s="18">
        <v>0.25</v>
      </c>
      <c r="E58" s="16"/>
      <c r="F58" s="16" t="s">
        <v>84</v>
      </c>
      <c r="G58" s="10"/>
    </row>
    <row r="59" spans="1:7" ht="13.45" x14ac:dyDescent="0.3">
      <c r="A59" s="6"/>
      <c r="B59" s="16" t="s">
        <v>32</v>
      </c>
      <c r="C59" s="17">
        <v>2</v>
      </c>
      <c r="D59" s="18">
        <v>0.6</v>
      </c>
      <c r="E59" s="16"/>
      <c r="F59" s="16" t="s">
        <v>169</v>
      </c>
      <c r="G59" s="10"/>
    </row>
    <row r="60" spans="1:7" ht="13.45" x14ac:dyDescent="0.3">
      <c r="A60" s="6"/>
      <c r="B60" s="16" t="s">
        <v>6</v>
      </c>
      <c r="C60" s="17">
        <v>-1</v>
      </c>
      <c r="D60" s="18">
        <v>0.35</v>
      </c>
      <c r="E60" s="16"/>
      <c r="F60" s="16" t="s">
        <v>85</v>
      </c>
      <c r="G60" s="10"/>
    </row>
    <row r="61" spans="1:7" ht="13.45" x14ac:dyDescent="0.3">
      <c r="A61" s="6"/>
      <c r="B61" s="16" t="s">
        <v>183</v>
      </c>
      <c r="C61" s="17">
        <v>2</v>
      </c>
      <c r="D61" s="18">
        <v>0.6</v>
      </c>
      <c r="E61" s="16"/>
      <c r="F61" s="16" t="s">
        <v>86</v>
      </c>
      <c r="G61" s="10"/>
    </row>
    <row r="62" spans="1:7" ht="13.45" x14ac:dyDescent="0.3">
      <c r="A62" s="6"/>
      <c r="B62" s="16" t="s">
        <v>184</v>
      </c>
      <c r="C62" s="17">
        <v>3</v>
      </c>
      <c r="D62" s="18">
        <v>0.9</v>
      </c>
      <c r="E62" s="16"/>
      <c r="F62" s="16" t="s">
        <v>87</v>
      </c>
      <c r="G62" s="10"/>
    </row>
    <row r="63" spans="1:7" ht="14.55" x14ac:dyDescent="0.3">
      <c r="A63" s="6"/>
      <c r="B63" s="16" t="s">
        <v>268</v>
      </c>
      <c r="C63" s="17">
        <v>-3</v>
      </c>
      <c r="D63" s="18">
        <v>0.4</v>
      </c>
      <c r="E63" s="16"/>
      <c r="F63" s="16" t="s">
        <v>88</v>
      </c>
      <c r="G63" s="10"/>
    </row>
    <row r="64" spans="1:7" ht="14.55" x14ac:dyDescent="0.3">
      <c r="A64" s="6"/>
      <c r="B64" s="16" t="s">
        <v>268</v>
      </c>
      <c r="C64" s="17">
        <v>-4</v>
      </c>
      <c r="D64" s="18">
        <v>0.5</v>
      </c>
      <c r="E64" s="16"/>
      <c r="F64" s="16" t="s">
        <v>89</v>
      </c>
      <c r="G64" s="10"/>
    </row>
    <row r="65" spans="1:7" ht="13.45" x14ac:dyDescent="0.3">
      <c r="A65" s="6"/>
      <c r="B65" s="16" t="s">
        <v>4</v>
      </c>
      <c r="C65" s="17">
        <v>1</v>
      </c>
      <c r="D65" s="18">
        <v>0.9</v>
      </c>
      <c r="E65" s="16"/>
      <c r="F65" s="16" t="s">
        <v>90</v>
      </c>
      <c r="G65" s="10"/>
    </row>
    <row r="66" spans="1:7" ht="14.55" x14ac:dyDescent="0.3">
      <c r="A66" s="6"/>
      <c r="B66" s="16" t="s">
        <v>269</v>
      </c>
      <c r="C66" s="17">
        <v>1</v>
      </c>
      <c r="D66" s="18">
        <v>0.9</v>
      </c>
      <c r="E66" s="16"/>
      <c r="F66" s="16" t="s">
        <v>91</v>
      </c>
      <c r="G66" s="10"/>
    </row>
    <row r="67" spans="1:7" ht="13.45" x14ac:dyDescent="0.3">
      <c r="A67" s="6"/>
      <c r="B67" s="16" t="s">
        <v>185</v>
      </c>
      <c r="C67" s="17">
        <v>2</v>
      </c>
      <c r="D67" s="18">
        <v>0.5</v>
      </c>
      <c r="E67" s="16"/>
      <c r="F67" s="16" t="s">
        <v>92</v>
      </c>
      <c r="G67" s="10"/>
    </row>
    <row r="68" spans="1:7" ht="14.55" x14ac:dyDescent="0.3">
      <c r="A68" s="6"/>
      <c r="B68" s="10" t="s">
        <v>186</v>
      </c>
      <c r="C68" s="17">
        <v>2</v>
      </c>
      <c r="D68" s="18">
        <v>0.4</v>
      </c>
      <c r="E68" s="16" t="s">
        <v>270</v>
      </c>
      <c r="F68" s="16" t="s">
        <v>93</v>
      </c>
      <c r="G68" s="10"/>
    </row>
    <row r="69" spans="1:7" ht="13.45" x14ac:dyDescent="0.3">
      <c r="A69" s="6"/>
      <c r="B69" s="16" t="s">
        <v>9</v>
      </c>
      <c r="C69" s="17">
        <v>-1</v>
      </c>
      <c r="D69" s="18">
        <v>0.3</v>
      </c>
      <c r="E69" s="16"/>
      <c r="F69" s="16" t="s">
        <v>94</v>
      </c>
      <c r="G69" s="10"/>
    </row>
    <row r="70" spans="1:7" ht="14.55" x14ac:dyDescent="0.3">
      <c r="A70" s="6"/>
      <c r="B70" s="16" t="s">
        <v>271</v>
      </c>
      <c r="C70" s="17">
        <v>-1</v>
      </c>
      <c r="D70" s="18">
        <v>0.4</v>
      </c>
      <c r="E70" s="16"/>
      <c r="F70" s="16" t="s">
        <v>95</v>
      </c>
      <c r="G70" s="10"/>
    </row>
    <row r="71" spans="1:7" ht="14.55" x14ac:dyDescent="0.3">
      <c r="A71" s="6"/>
      <c r="B71" s="16" t="s">
        <v>272</v>
      </c>
      <c r="C71" s="17">
        <v>-1</v>
      </c>
      <c r="D71" s="18">
        <v>0.35</v>
      </c>
      <c r="E71" s="16"/>
      <c r="F71" s="16" t="s">
        <v>96</v>
      </c>
      <c r="G71" s="10"/>
    </row>
    <row r="72" spans="1:7" ht="13.45" x14ac:dyDescent="0.3">
      <c r="A72" s="6"/>
      <c r="B72" s="16" t="s">
        <v>152</v>
      </c>
      <c r="C72" s="17">
        <v>3</v>
      </c>
      <c r="D72" s="18">
        <v>0.9</v>
      </c>
      <c r="E72" s="16"/>
      <c r="F72" s="16" t="s">
        <v>97</v>
      </c>
      <c r="G72" s="10"/>
    </row>
    <row r="73" spans="1:7" ht="13.45" x14ac:dyDescent="0.3">
      <c r="A73" s="6"/>
      <c r="B73" s="16" t="s">
        <v>1</v>
      </c>
      <c r="C73" s="17">
        <v>1</v>
      </c>
      <c r="D73" s="18">
        <v>0.3</v>
      </c>
      <c r="E73" s="16"/>
      <c r="F73" s="16" t="s">
        <v>98</v>
      </c>
      <c r="G73" s="10"/>
    </row>
    <row r="74" spans="1:7" ht="13.45" x14ac:dyDescent="0.3">
      <c r="A74" s="6"/>
      <c r="B74" s="16" t="s">
        <v>15</v>
      </c>
      <c r="C74" s="17">
        <v>3</v>
      </c>
      <c r="D74" s="18">
        <v>0.9</v>
      </c>
      <c r="E74" s="16"/>
      <c r="F74" s="16" t="s">
        <v>99</v>
      </c>
      <c r="G74" s="10"/>
    </row>
    <row r="75" spans="1:7" ht="13.45" x14ac:dyDescent="0.3">
      <c r="A75" s="6"/>
      <c r="B75" s="16" t="s">
        <v>3</v>
      </c>
      <c r="C75" s="17">
        <v>1</v>
      </c>
      <c r="D75" s="18">
        <v>0.6</v>
      </c>
      <c r="E75" s="16"/>
      <c r="F75" s="16" t="s">
        <v>100</v>
      </c>
      <c r="G75" s="10"/>
    </row>
    <row r="76" spans="1:7" ht="13.45" x14ac:dyDescent="0.3">
      <c r="A76" s="6"/>
      <c r="B76" s="16" t="s">
        <v>5</v>
      </c>
      <c r="C76" s="17">
        <v>2</v>
      </c>
      <c r="D76" s="18">
        <v>0.8</v>
      </c>
      <c r="E76" s="16"/>
      <c r="F76" s="16" t="s">
        <v>101</v>
      </c>
      <c r="G76" s="10"/>
    </row>
    <row r="77" spans="1:7" ht="13.45" x14ac:dyDescent="0.3">
      <c r="A77" s="6"/>
      <c r="B77" s="16" t="s">
        <v>37</v>
      </c>
      <c r="C77" s="17">
        <v>2</v>
      </c>
      <c r="D77" s="18">
        <v>0.6</v>
      </c>
      <c r="E77" s="16"/>
      <c r="F77" s="16" t="s">
        <v>170</v>
      </c>
      <c r="G77" s="10"/>
    </row>
    <row r="78" spans="1:7" ht="14.55" x14ac:dyDescent="0.3">
      <c r="A78" s="6"/>
      <c r="B78" s="16" t="s">
        <v>273</v>
      </c>
      <c r="C78" s="17">
        <v>-1</v>
      </c>
      <c r="D78" s="18">
        <v>0.35</v>
      </c>
      <c r="E78" s="16"/>
      <c r="F78" s="16" t="s">
        <v>102</v>
      </c>
      <c r="G78" s="10"/>
    </row>
    <row r="79" spans="1:7" ht="14.55" x14ac:dyDescent="0.3">
      <c r="A79" s="6"/>
      <c r="B79" s="16" t="s">
        <v>274</v>
      </c>
      <c r="C79" s="17">
        <v>-2</v>
      </c>
      <c r="D79" s="18">
        <v>0.45</v>
      </c>
      <c r="E79" s="16"/>
      <c r="F79" s="16" t="s">
        <v>103</v>
      </c>
      <c r="G79" s="10"/>
    </row>
    <row r="80" spans="1:7" ht="14.55" x14ac:dyDescent="0.3">
      <c r="A80" s="6"/>
      <c r="B80" s="16" t="s">
        <v>275</v>
      </c>
      <c r="C80" s="17">
        <v>1</v>
      </c>
      <c r="D80" s="18">
        <v>0.25</v>
      </c>
      <c r="E80" s="16"/>
      <c r="F80" s="16" t="s">
        <v>104</v>
      </c>
      <c r="G80" s="10"/>
    </row>
    <row r="81" spans="1:7" ht="14.55" x14ac:dyDescent="0.3">
      <c r="A81" s="6"/>
      <c r="B81" s="16" t="s">
        <v>276</v>
      </c>
      <c r="C81" s="17">
        <v>1</v>
      </c>
      <c r="D81" s="18">
        <v>0.35</v>
      </c>
      <c r="E81" s="16" t="s">
        <v>277</v>
      </c>
      <c r="F81" s="16" t="s">
        <v>105</v>
      </c>
      <c r="G81" s="10"/>
    </row>
    <row r="82" spans="1:7" ht="14.55" x14ac:dyDescent="0.3">
      <c r="A82" s="6"/>
      <c r="B82" s="16" t="s">
        <v>278</v>
      </c>
      <c r="C82" s="17">
        <v>1</v>
      </c>
      <c r="D82" s="18">
        <v>0.35</v>
      </c>
      <c r="E82" s="16" t="s">
        <v>279</v>
      </c>
      <c r="F82" s="16" t="s">
        <v>106</v>
      </c>
      <c r="G82" s="10"/>
    </row>
    <row r="83" spans="1:7" ht="14.55" x14ac:dyDescent="0.3">
      <c r="A83" s="6"/>
      <c r="B83" s="16" t="s">
        <v>278</v>
      </c>
      <c r="C83" s="17">
        <v>1</v>
      </c>
      <c r="D83" s="18">
        <v>0.4</v>
      </c>
      <c r="E83" s="16" t="s">
        <v>280</v>
      </c>
      <c r="F83" s="16" t="s">
        <v>107</v>
      </c>
      <c r="G83" s="10"/>
    </row>
    <row r="84" spans="1:7" ht="14.55" x14ac:dyDescent="0.3">
      <c r="A84" s="6"/>
      <c r="B84" s="16" t="s">
        <v>281</v>
      </c>
      <c r="C84" s="17">
        <v>1</v>
      </c>
      <c r="D84" s="18">
        <v>0.4</v>
      </c>
      <c r="E84" s="16" t="s">
        <v>282</v>
      </c>
      <c r="F84" s="16" t="s">
        <v>108</v>
      </c>
      <c r="G84" s="10"/>
    </row>
    <row r="85" spans="1:7" ht="14.55" x14ac:dyDescent="0.3">
      <c r="A85" s="6"/>
      <c r="B85" s="16" t="s">
        <v>281</v>
      </c>
      <c r="C85" s="17">
        <v>1</v>
      </c>
      <c r="D85" s="18">
        <v>0.5</v>
      </c>
      <c r="E85" s="16" t="s">
        <v>283</v>
      </c>
      <c r="F85" s="16" t="s">
        <v>109</v>
      </c>
      <c r="G85" s="10"/>
    </row>
    <row r="86" spans="1:7" ht="14.55" x14ac:dyDescent="0.3">
      <c r="A86" s="6"/>
      <c r="B86" s="16" t="s">
        <v>284</v>
      </c>
      <c r="C86" s="17">
        <v>1</v>
      </c>
      <c r="D86" s="18">
        <v>0.45</v>
      </c>
      <c r="E86" s="16" t="s">
        <v>285</v>
      </c>
      <c r="F86" s="16" t="s">
        <v>110</v>
      </c>
      <c r="G86" s="10"/>
    </row>
    <row r="87" spans="1:7" ht="14.55" x14ac:dyDescent="0.3">
      <c r="A87" s="6"/>
      <c r="B87" s="16" t="s">
        <v>284</v>
      </c>
      <c r="C87" s="17">
        <v>1</v>
      </c>
      <c r="D87" s="18">
        <v>0.45</v>
      </c>
      <c r="E87" s="16" t="s">
        <v>286</v>
      </c>
      <c r="F87" s="16" t="s">
        <v>111</v>
      </c>
      <c r="G87" s="10"/>
    </row>
    <row r="88" spans="1:7" ht="14.55" x14ac:dyDescent="0.3">
      <c r="A88" s="6"/>
      <c r="B88" s="16" t="s">
        <v>287</v>
      </c>
      <c r="C88" s="17">
        <v>1</v>
      </c>
      <c r="D88" s="18">
        <v>0.5</v>
      </c>
      <c r="E88" s="16" t="s">
        <v>288</v>
      </c>
      <c r="F88" s="16" t="s">
        <v>112</v>
      </c>
      <c r="G88" s="10"/>
    </row>
    <row r="89" spans="1:7" ht="14.55" x14ac:dyDescent="0.3">
      <c r="A89" s="6"/>
      <c r="B89" s="16" t="s">
        <v>287</v>
      </c>
      <c r="C89" s="17">
        <v>1</v>
      </c>
      <c r="D89" s="18">
        <v>0.6</v>
      </c>
      <c r="E89" s="16" t="s">
        <v>289</v>
      </c>
      <c r="F89" s="16" t="s">
        <v>113</v>
      </c>
      <c r="G89" s="10"/>
    </row>
    <row r="90" spans="1:7" ht="14.55" x14ac:dyDescent="0.3">
      <c r="A90" s="6"/>
      <c r="B90" s="16" t="s">
        <v>290</v>
      </c>
      <c r="C90" s="17">
        <v>1</v>
      </c>
      <c r="D90" s="18">
        <v>0.6</v>
      </c>
      <c r="E90" s="16" t="s">
        <v>291</v>
      </c>
      <c r="F90" s="16" t="s">
        <v>114</v>
      </c>
      <c r="G90" s="10"/>
    </row>
    <row r="91" spans="1:7" ht="14.55" x14ac:dyDescent="0.3">
      <c r="A91" s="6"/>
      <c r="B91" s="16" t="s">
        <v>292</v>
      </c>
      <c r="C91" s="17">
        <v>1</v>
      </c>
      <c r="D91" s="18">
        <v>0.8</v>
      </c>
      <c r="E91" s="16" t="s">
        <v>293</v>
      </c>
      <c r="F91" s="16" t="s">
        <v>115</v>
      </c>
      <c r="G91" s="10"/>
    </row>
    <row r="92" spans="1:7" ht="14.55" x14ac:dyDescent="0.3">
      <c r="A92" s="6"/>
      <c r="B92" s="16" t="s">
        <v>294</v>
      </c>
      <c r="C92" s="17">
        <v>1</v>
      </c>
      <c r="D92" s="18">
        <v>0.8</v>
      </c>
      <c r="E92" s="16" t="s">
        <v>295</v>
      </c>
      <c r="F92" s="16" t="s">
        <v>116</v>
      </c>
      <c r="G92" s="10"/>
    </row>
    <row r="93" spans="1:7" ht="14.55" x14ac:dyDescent="0.3">
      <c r="A93" s="6"/>
      <c r="B93" s="16" t="s">
        <v>296</v>
      </c>
      <c r="C93" s="17">
        <v>1</v>
      </c>
      <c r="D93" s="18">
        <v>0.4</v>
      </c>
      <c r="E93" s="16" t="s">
        <v>297</v>
      </c>
      <c r="F93" s="16" t="s">
        <v>117</v>
      </c>
      <c r="G93" s="10"/>
    </row>
    <row r="94" spans="1:7" ht="14.55" x14ac:dyDescent="0.3">
      <c r="A94" s="6"/>
      <c r="B94" s="16" t="s">
        <v>298</v>
      </c>
      <c r="C94" s="17">
        <v>-1</v>
      </c>
      <c r="D94" s="18">
        <v>0.45</v>
      </c>
      <c r="E94" s="16" t="s">
        <v>299</v>
      </c>
      <c r="F94" s="16" t="s">
        <v>118</v>
      </c>
      <c r="G94" s="10"/>
    </row>
    <row r="95" spans="1:7" ht="13.45" x14ac:dyDescent="0.3">
      <c r="A95" s="6"/>
      <c r="B95" s="16" t="s">
        <v>153</v>
      </c>
      <c r="C95" s="17">
        <v>-1</v>
      </c>
      <c r="D95" s="18">
        <v>0.35</v>
      </c>
      <c r="E95" s="16"/>
      <c r="F95" s="16" t="s">
        <v>119</v>
      </c>
      <c r="G95" s="10"/>
    </row>
    <row r="96" spans="1:7" ht="14.55" x14ac:dyDescent="0.3">
      <c r="A96" s="6"/>
      <c r="B96" s="16" t="s">
        <v>300</v>
      </c>
      <c r="C96" s="17">
        <v>-1</v>
      </c>
      <c r="D96" s="18">
        <v>0.3</v>
      </c>
      <c r="E96" s="16"/>
      <c r="F96" s="16" t="s">
        <v>120</v>
      </c>
      <c r="G96" s="10"/>
    </row>
    <row r="97" spans="1:7" ht="14.55" x14ac:dyDescent="0.3">
      <c r="A97" s="6"/>
      <c r="B97" s="16" t="s">
        <v>301</v>
      </c>
      <c r="C97" s="17">
        <v>-1</v>
      </c>
      <c r="D97" s="18">
        <v>0.3</v>
      </c>
      <c r="E97" s="16"/>
      <c r="F97" s="16" t="s">
        <v>121</v>
      </c>
      <c r="G97" s="10"/>
    </row>
    <row r="98" spans="1:7" ht="13.45" x14ac:dyDescent="0.3">
      <c r="A98" s="6"/>
      <c r="B98" s="16" t="s">
        <v>0</v>
      </c>
      <c r="C98" s="17">
        <v>1</v>
      </c>
      <c r="D98" s="18">
        <v>0.4</v>
      </c>
      <c r="E98" s="16"/>
      <c r="F98" s="16" t="s">
        <v>122</v>
      </c>
      <c r="G98" s="10"/>
    </row>
    <row r="99" spans="1:7" ht="13.45" x14ac:dyDescent="0.3">
      <c r="A99" s="6"/>
      <c r="B99" s="16" t="s">
        <v>154</v>
      </c>
      <c r="C99" s="17">
        <v>3</v>
      </c>
      <c r="D99" s="18">
        <v>0.9</v>
      </c>
      <c r="E99" s="16"/>
      <c r="F99" s="16" t="s">
        <v>123</v>
      </c>
      <c r="G99" s="10"/>
    </row>
    <row r="100" spans="1:7" ht="13.45" x14ac:dyDescent="0.3">
      <c r="A100" s="6"/>
      <c r="B100" s="16" t="s">
        <v>25</v>
      </c>
      <c r="C100" s="17">
        <v>2</v>
      </c>
      <c r="D100" s="18">
        <v>0.6</v>
      </c>
      <c r="E100" s="16"/>
      <c r="F100" s="16" t="s">
        <v>171</v>
      </c>
      <c r="G100" s="10"/>
    </row>
    <row r="101" spans="1:7" ht="13.45" x14ac:dyDescent="0.3">
      <c r="A101" s="6"/>
      <c r="B101" s="16" t="s">
        <v>18</v>
      </c>
      <c r="C101" s="17">
        <v>-1</v>
      </c>
      <c r="D101" s="18">
        <v>0.35</v>
      </c>
      <c r="E101" s="16"/>
      <c r="F101" s="16" t="s">
        <v>124</v>
      </c>
      <c r="G101" s="10"/>
    </row>
    <row r="102" spans="1:7" ht="14.55" x14ac:dyDescent="0.3">
      <c r="A102" s="6"/>
      <c r="B102" s="16" t="s">
        <v>302</v>
      </c>
      <c r="C102" s="17">
        <v>-3</v>
      </c>
      <c r="D102" s="18">
        <v>0.4</v>
      </c>
      <c r="E102" s="16"/>
      <c r="F102" s="16" t="s">
        <v>125</v>
      </c>
      <c r="G102" s="10"/>
    </row>
    <row r="103" spans="1:7" ht="14.55" x14ac:dyDescent="0.3">
      <c r="A103" s="6"/>
      <c r="B103" s="16" t="s">
        <v>303</v>
      </c>
      <c r="C103" s="17">
        <v>-2</v>
      </c>
      <c r="D103" s="18">
        <v>0.4</v>
      </c>
      <c r="E103" s="16"/>
      <c r="F103" s="16" t="s">
        <v>126</v>
      </c>
      <c r="G103" s="10"/>
    </row>
    <row r="104" spans="1:7" ht="14.55" x14ac:dyDescent="0.3">
      <c r="A104" s="6"/>
      <c r="B104" s="16" t="s">
        <v>304</v>
      </c>
      <c r="C104" s="17">
        <v>-1</v>
      </c>
      <c r="D104" s="18">
        <v>0.4</v>
      </c>
      <c r="E104" s="16"/>
      <c r="F104" s="16" t="s">
        <v>127</v>
      </c>
      <c r="G104" s="10"/>
    </row>
    <row r="105" spans="1:7" ht="13.45" x14ac:dyDescent="0.3">
      <c r="A105" s="6"/>
      <c r="B105" s="16" t="s">
        <v>187</v>
      </c>
      <c r="C105" s="17">
        <v>2</v>
      </c>
      <c r="D105" s="18">
        <v>0.45</v>
      </c>
      <c r="E105" s="16"/>
      <c r="F105" s="16" t="s">
        <v>188</v>
      </c>
      <c r="G105" s="10"/>
    </row>
    <row r="106" spans="1:7" ht="13.45" x14ac:dyDescent="0.3">
      <c r="A106" s="6"/>
      <c r="B106" s="16" t="s">
        <v>155</v>
      </c>
      <c r="C106" s="17">
        <v>3</v>
      </c>
      <c r="D106" s="18">
        <v>0.9</v>
      </c>
      <c r="E106" s="16"/>
      <c r="F106" s="16" t="s">
        <v>128</v>
      </c>
      <c r="G106" s="10"/>
    </row>
    <row r="107" spans="1:7" ht="13.45" x14ac:dyDescent="0.3">
      <c r="A107" s="6"/>
      <c r="B107" s="16" t="s">
        <v>156</v>
      </c>
      <c r="C107" s="17">
        <v>2</v>
      </c>
      <c r="D107" s="18">
        <v>0.5</v>
      </c>
      <c r="E107" s="16"/>
      <c r="F107" s="16" t="s">
        <v>129</v>
      </c>
      <c r="G107" s="10"/>
    </row>
    <row r="108" spans="1:7" ht="13.45" x14ac:dyDescent="0.3">
      <c r="A108" s="6"/>
      <c r="B108" s="16" t="s">
        <v>2</v>
      </c>
      <c r="C108" s="17">
        <v>1</v>
      </c>
      <c r="D108" s="18">
        <v>0.25</v>
      </c>
      <c r="E108" s="16"/>
      <c r="F108" s="16" t="s">
        <v>130</v>
      </c>
      <c r="G108" s="10"/>
    </row>
    <row r="109" spans="1:7" ht="13.45" x14ac:dyDescent="0.3">
      <c r="A109" s="6"/>
      <c r="B109" s="16" t="s">
        <v>13</v>
      </c>
      <c r="C109" s="17">
        <v>-2</v>
      </c>
      <c r="D109" s="18">
        <v>0.5</v>
      </c>
      <c r="E109" s="16"/>
      <c r="F109" s="16" t="s">
        <v>131</v>
      </c>
      <c r="G109" s="10"/>
    </row>
    <row r="110" spans="1:7" ht="13.45" x14ac:dyDescent="0.3">
      <c r="A110" s="6"/>
      <c r="B110" s="16" t="s">
        <v>29</v>
      </c>
      <c r="C110" s="17">
        <v>-1</v>
      </c>
      <c r="D110" s="18">
        <v>0.35</v>
      </c>
      <c r="E110" s="16" t="s">
        <v>189</v>
      </c>
      <c r="F110" s="16" t="s">
        <v>132</v>
      </c>
      <c r="G110" s="10"/>
    </row>
    <row r="111" spans="1:7" ht="13.45" x14ac:dyDescent="0.3">
      <c r="A111" s="6"/>
      <c r="B111" s="16" t="s">
        <v>30</v>
      </c>
      <c r="C111" s="17">
        <v>-1</v>
      </c>
      <c r="D111" s="18">
        <v>0.35</v>
      </c>
      <c r="E111" s="16"/>
      <c r="F111" s="16" t="s">
        <v>133</v>
      </c>
      <c r="G111" s="10"/>
    </row>
    <row r="112" spans="1:7" ht="14.55" x14ac:dyDescent="0.3">
      <c r="A112" s="6"/>
      <c r="B112" s="16" t="s">
        <v>305</v>
      </c>
      <c r="C112" s="17">
        <v>-2</v>
      </c>
      <c r="D112" s="18">
        <v>0.45</v>
      </c>
      <c r="E112" s="16"/>
      <c r="F112" s="16" t="s">
        <v>134</v>
      </c>
      <c r="G112" s="10"/>
    </row>
    <row r="113" spans="1:7" ht="14.55" x14ac:dyDescent="0.3">
      <c r="A113" s="6"/>
      <c r="B113" s="16" t="s">
        <v>306</v>
      </c>
      <c r="C113" s="17">
        <v>-1</v>
      </c>
      <c r="D113" s="18">
        <v>0.4</v>
      </c>
      <c r="E113" s="16" t="s">
        <v>190</v>
      </c>
      <c r="F113" s="16" t="s">
        <v>135</v>
      </c>
      <c r="G113" s="10"/>
    </row>
    <row r="114" spans="1:7" ht="14.55" x14ac:dyDescent="0.3">
      <c r="A114" s="6"/>
      <c r="B114" s="16" t="s">
        <v>307</v>
      </c>
      <c r="C114" s="17">
        <v>-2</v>
      </c>
      <c r="D114" s="18">
        <v>0.4</v>
      </c>
      <c r="E114" s="16"/>
      <c r="F114" s="16" t="s">
        <v>136</v>
      </c>
      <c r="G114" s="10"/>
    </row>
    <row r="115" spans="1:7" ht="14.55" x14ac:dyDescent="0.3">
      <c r="A115" s="6"/>
      <c r="B115" s="16" t="s">
        <v>308</v>
      </c>
      <c r="C115" s="17">
        <v>-2</v>
      </c>
      <c r="D115" s="18">
        <v>0.4</v>
      </c>
      <c r="E115" s="16"/>
      <c r="F115" s="16" t="s">
        <v>137</v>
      </c>
      <c r="G115" s="10"/>
    </row>
    <row r="116" spans="1:7" ht="14.55" x14ac:dyDescent="0.3">
      <c r="A116" s="6"/>
      <c r="B116" s="16" t="s">
        <v>309</v>
      </c>
      <c r="C116" s="17">
        <v>-2</v>
      </c>
      <c r="D116" s="18">
        <v>0.5</v>
      </c>
      <c r="E116" s="16"/>
      <c r="F116" s="16" t="s">
        <v>138</v>
      </c>
      <c r="G116" s="10"/>
    </row>
    <row r="117" spans="1:7" ht="14.55" x14ac:dyDescent="0.3">
      <c r="A117" s="6"/>
      <c r="B117" s="16" t="s">
        <v>310</v>
      </c>
      <c r="C117" s="17">
        <v>-2</v>
      </c>
      <c r="D117" s="18">
        <v>0.4</v>
      </c>
      <c r="E117" s="16"/>
      <c r="F117" s="16" t="s">
        <v>139</v>
      </c>
      <c r="G117" s="10"/>
    </row>
    <row r="118" spans="1:7" ht="14.55" x14ac:dyDescent="0.3">
      <c r="A118" s="6"/>
      <c r="B118" s="16" t="s">
        <v>311</v>
      </c>
      <c r="C118" s="17">
        <v>-2</v>
      </c>
      <c r="D118" s="18">
        <v>0.4</v>
      </c>
      <c r="E118" s="16"/>
      <c r="F118" s="16" t="s">
        <v>140</v>
      </c>
      <c r="G118" s="10"/>
    </row>
    <row r="119" spans="1:7" ht="13.45" x14ac:dyDescent="0.3">
      <c r="A119" s="6"/>
      <c r="B119" s="16" t="s">
        <v>157</v>
      </c>
      <c r="C119" s="17">
        <v>3</v>
      </c>
      <c r="D119" s="18">
        <v>0.9</v>
      </c>
      <c r="E119" s="16"/>
      <c r="F119" s="16" t="s">
        <v>141</v>
      </c>
      <c r="G119" s="10"/>
    </row>
    <row r="120" spans="1:7" ht="14.55" x14ac:dyDescent="0.3">
      <c r="A120" s="6"/>
      <c r="B120" s="16" t="s">
        <v>312</v>
      </c>
      <c r="C120" s="17">
        <v>-2</v>
      </c>
      <c r="D120" s="18">
        <v>0.4</v>
      </c>
      <c r="E120" s="16"/>
      <c r="F120" s="16" t="s">
        <v>142</v>
      </c>
      <c r="G120" s="10"/>
    </row>
    <row r="121" spans="1:7" ht="13.45" x14ac:dyDescent="0.3">
      <c r="A121" s="6"/>
      <c r="B121" s="16" t="s">
        <v>158</v>
      </c>
      <c r="C121" s="17">
        <v>3</v>
      </c>
      <c r="D121" s="18">
        <v>0.9</v>
      </c>
      <c r="E121" s="16"/>
      <c r="F121" s="16" t="s">
        <v>143</v>
      </c>
      <c r="G121" s="10"/>
    </row>
    <row r="122" spans="1:7" ht="13.45" x14ac:dyDescent="0.3">
      <c r="A122" s="6"/>
      <c r="B122" s="16" t="s">
        <v>191</v>
      </c>
      <c r="C122" s="17">
        <v>2</v>
      </c>
      <c r="D122" s="18">
        <v>0.6</v>
      </c>
      <c r="E122" s="16"/>
      <c r="F122" s="16" t="s">
        <v>144</v>
      </c>
      <c r="G122" s="10"/>
    </row>
    <row r="123" spans="1:7" ht="13.45" x14ac:dyDescent="0.3">
      <c r="A123" s="6"/>
      <c r="B123" s="16" t="s">
        <v>192</v>
      </c>
      <c r="C123" s="17">
        <v>4</v>
      </c>
      <c r="D123" s="18">
        <v>1.1000000000000001</v>
      </c>
      <c r="E123" s="16"/>
      <c r="F123" s="16" t="s">
        <v>145</v>
      </c>
      <c r="G123" s="10"/>
    </row>
    <row r="124" spans="1:7" ht="13.45" x14ac:dyDescent="0.3">
      <c r="A124" s="6"/>
      <c r="B124" s="16" t="s">
        <v>11</v>
      </c>
      <c r="C124" s="17">
        <v>2</v>
      </c>
      <c r="D124" s="18">
        <v>0.5</v>
      </c>
      <c r="E124" s="16"/>
      <c r="F124" s="16" t="s">
        <v>146</v>
      </c>
      <c r="G124" s="10"/>
    </row>
    <row r="125" spans="1:7" ht="13.45" x14ac:dyDescent="0.3">
      <c r="A125" s="6"/>
      <c r="B125" s="16" t="s">
        <v>36</v>
      </c>
      <c r="C125" s="17">
        <v>4</v>
      </c>
      <c r="D125" s="18">
        <v>1.1000000000000001</v>
      </c>
      <c r="E125" s="16"/>
      <c r="F125" s="16" t="s">
        <v>193</v>
      </c>
      <c r="G125" s="10"/>
    </row>
    <row r="126" spans="1:7" ht="13.45" x14ac:dyDescent="0.3">
      <c r="A126" s="6"/>
      <c r="B126" s="16" t="s">
        <v>194</v>
      </c>
      <c r="C126" s="17">
        <v>1</v>
      </c>
      <c r="D126" s="18">
        <v>0.25</v>
      </c>
      <c r="E126" s="16"/>
      <c r="F126" s="16" t="s">
        <v>195</v>
      </c>
      <c r="G126" s="10"/>
    </row>
    <row r="127" spans="1:7" ht="14.55" x14ac:dyDescent="0.3">
      <c r="A127" s="6"/>
      <c r="B127" s="16" t="s">
        <v>313</v>
      </c>
      <c r="C127" s="17">
        <v>-2</v>
      </c>
      <c r="D127" s="18">
        <v>0.5</v>
      </c>
      <c r="E127" s="16"/>
      <c r="F127" s="16" t="s">
        <v>147</v>
      </c>
      <c r="G127" s="10"/>
    </row>
    <row r="128" spans="1:7" ht="13.45" x14ac:dyDescent="0.3">
      <c r="A128" s="6"/>
      <c r="B128" s="16" t="s">
        <v>159</v>
      </c>
      <c r="C128" s="17">
        <v>3</v>
      </c>
      <c r="D128" s="18">
        <v>0.9</v>
      </c>
      <c r="E128" s="16"/>
      <c r="F128" s="16" t="s">
        <v>148</v>
      </c>
      <c r="G128" s="10"/>
    </row>
    <row r="129" spans="1:7" ht="13.45" x14ac:dyDescent="0.3">
      <c r="A129" s="6"/>
      <c r="B129" s="16" t="s">
        <v>34</v>
      </c>
      <c r="C129" s="17">
        <v>2</v>
      </c>
      <c r="D129" s="18">
        <v>0.6</v>
      </c>
      <c r="E129" s="16"/>
      <c r="F129" s="16" t="s">
        <v>196</v>
      </c>
      <c r="G129" s="10"/>
    </row>
    <row r="130" spans="1:7" ht="13.45" x14ac:dyDescent="0.3">
      <c r="A130" s="6"/>
      <c r="B130" s="16" t="s">
        <v>35</v>
      </c>
      <c r="C130" s="17">
        <v>4</v>
      </c>
      <c r="D130" s="18">
        <v>1.1000000000000001</v>
      </c>
      <c r="E130" s="16"/>
      <c r="F130" s="16" t="s">
        <v>197</v>
      </c>
      <c r="G130" s="10"/>
    </row>
    <row r="131" spans="1:7" ht="13.45" x14ac:dyDescent="0.3">
      <c r="A131" s="6"/>
      <c r="B131" s="22"/>
      <c r="C131" s="8"/>
      <c r="D131" s="9"/>
      <c r="E131" s="10"/>
      <c r="F131" s="10"/>
      <c r="G131" s="10"/>
    </row>
    <row r="132" spans="1:7" ht="13.45" x14ac:dyDescent="0.3">
      <c r="A132" s="6"/>
      <c r="B132" s="22"/>
      <c r="C132" s="8"/>
      <c r="D132" s="9"/>
      <c r="E132" s="10"/>
      <c r="F132" s="10"/>
      <c r="G132" s="10"/>
    </row>
    <row r="133" spans="1:7" ht="13.45" x14ac:dyDescent="0.3">
      <c r="A133" s="6"/>
      <c r="B133" s="22"/>
      <c r="C133" s="8"/>
      <c r="D133" s="9"/>
      <c r="E133" s="10"/>
      <c r="F133" s="10"/>
      <c r="G133" s="10"/>
    </row>
    <row r="134" spans="1:7" ht="13.45" x14ac:dyDescent="0.3">
      <c r="A134" s="6"/>
      <c r="B134" s="22"/>
      <c r="C134" s="8"/>
      <c r="D134" s="9"/>
      <c r="E134" s="10"/>
      <c r="F134" s="10"/>
      <c r="G134" s="10"/>
    </row>
    <row r="135" spans="1:7" ht="13.45" x14ac:dyDescent="0.3">
      <c r="A135" s="6"/>
      <c r="B135" s="22"/>
      <c r="C135" s="8"/>
      <c r="D135" s="9"/>
      <c r="E135" s="10"/>
      <c r="F135" s="10"/>
      <c r="G135" s="10"/>
    </row>
    <row r="136" spans="1:7" ht="13.45" x14ac:dyDescent="0.3">
      <c r="A136" s="6"/>
      <c r="B136" s="22"/>
      <c r="C136" s="8"/>
      <c r="D136" s="9"/>
      <c r="E136" s="10"/>
      <c r="F136" s="10"/>
      <c r="G136" s="10"/>
    </row>
    <row r="137" spans="1:7" ht="13.45" x14ac:dyDescent="0.3">
      <c r="A137" s="6"/>
      <c r="B137" s="22"/>
      <c r="C137" s="8"/>
      <c r="D137" s="9"/>
      <c r="E137" s="10"/>
      <c r="F137" s="10"/>
      <c r="G137" s="10"/>
    </row>
    <row r="138" spans="1:7" ht="13.45" x14ac:dyDescent="0.3">
      <c r="A138" s="6"/>
      <c r="B138" s="22"/>
      <c r="C138" s="8"/>
      <c r="D138" s="9"/>
      <c r="E138" s="10"/>
      <c r="F138" s="10"/>
      <c r="G138" s="10"/>
    </row>
    <row r="139" spans="1:7" ht="13.45" x14ac:dyDescent="0.3">
      <c r="A139" s="6"/>
      <c r="B139" s="22"/>
      <c r="C139" s="8"/>
      <c r="D139" s="9"/>
      <c r="E139" s="10"/>
      <c r="F139" s="10"/>
      <c r="G139" s="10"/>
    </row>
    <row r="140" spans="1:7" ht="13.45" x14ac:dyDescent="0.3">
      <c r="A140" s="6"/>
      <c r="B140" s="22"/>
      <c r="C140" s="8"/>
      <c r="D140" s="9"/>
      <c r="E140" s="10"/>
      <c r="F140" s="10"/>
      <c r="G140" s="10"/>
    </row>
    <row r="141" spans="1:7" ht="13.45" x14ac:dyDescent="0.3">
      <c r="A141" s="6"/>
      <c r="B141" s="22"/>
      <c r="C141" s="8"/>
      <c r="D141" s="9"/>
      <c r="E141" s="10"/>
      <c r="F141" s="10"/>
      <c r="G141" s="10"/>
    </row>
    <row r="142" spans="1:7" ht="13.45" x14ac:dyDescent="0.3">
      <c r="A142" s="6"/>
      <c r="B142" s="22"/>
      <c r="C142" s="8"/>
      <c r="D142" s="9"/>
      <c r="E142" s="10"/>
      <c r="F142" s="10"/>
      <c r="G142" s="10"/>
    </row>
  </sheetData>
  <phoneticPr fontId="0" type="noConversion"/>
  <pageMargins left="0.5" right="0.5" top="0.5" bottom="0.5" header="0.5" footer="0.5"/>
  <pageSetup orientation="landscape" horizontalDpi="1200" verticalDpi="1200" r:id="rId1"/>
  <headerFooter>
    <oddFooter>&amp;L&amp;F&amp;CCopyright by Brian M. Tissue&amp;Rhttp://www.chem.vt.edu/chem-ed/a-text/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calculation</vt:lpstr>
      <vt:lpstr>ion size lookup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activity coefficients</dc:title>
  <dc:subject>analytical chemistry</dc:subject>
  <dc:creator>Brian Tissue</dc:creator>
  <cp:keywords>activity, ionic strength</cp:keywords>
  <cp:lastModifiedBy>Brian Tissue</cp:lastModifiedBy>
  <cp:lastPrinted>2009-05-19T16:25:07Z</cp:lastPrinted>
  <dcterms:created xsi:type="dcterms:W3CDTF">2000-12-18T01:05:10Z</dcterms:created>
  <dcterms:modified xsi:type="dcterms:W3CDTF">2015-06-25T16:32:20Z</dcterms:modified>
</cp:coreProperties>
</file>